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VYMENA\Mareckova\Jedovnice\"/>
    </mc:Choice>
  </mc:AlternateContent>
  <xr:revisionPtr revIDLastSave="0" documentId="13_ncr:11_{72516891-661F-4C01-9A50-9C055F56323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_505 509_2021_02 Pol" sheetId="12" r:id="rId4"/>
    <sheet name="02_505 509_202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'01_505 509_2021_02 Pol'!$1:$7</definedName>
    <definedName name="_xlnm.Print_Titles" localSheetId="4">'02_505 509_2021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'01_505 509_2021_02 Pol'!$A$1:$X$89</definedName>
    <definedName name="_xlnm.Print_Area" localSheetId="4">'02_505 509_2021 Pol'!$A$1:$X$143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G44" i="1"/>
  <c r="F44" i="1"/>
  <c r="G43" i="1"/>
  <c r="F43" i="1"/>
  <c r="G42" i="1"/>
  <c r="F42" i="1"/>
  <c r="G41" i="1"/>
  <c r="F41" i="1"/>
  <c r="G39" i="1"/>
  <c r="F39" i="1"/>
  <c r="G142" i="13"/>
  <c r="BA27" i="13"/>
  <c r="BA24" i="13"/>
  <c r="BA21" i="13"/>
  <c r="BA10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3" i="13"/>
  <c r="I13" i="13"/>
  <c r="K13" i="13"/>
  <c r="M13" i="13"/>
  <c r="O13" i="13"/>
  <c r="Q13" i="13"/>
  <c r="V13" i="13"/>
  <c r="G16" i="13"/>
  <c r="G15" i="13" s="1"/>
  <c r="I16" i="13"/>
  <c r="I15" i="13" s="1"/>
  <c r="K16" i="13"/>
  <c r="K15" i="13" s="1"/>
  <c r="O16" i="13"/>
  <c r="O15" i="13" s="1"/>
  <c r="Q16" i="13"/>
  <c r="Q15" i="13" s="1"/>
  <c r="V16" i="13"/>
  <c r="V15" i="13" s="1"/>
  <c r="I19" i="13"/>
  <c r="Q19" i="13"/>
  <c r="G20" i="13"/>
  <c r="I20" i="13"/>
  <c r="K20" i="13"/>
  <c r="K19" i="13" s="1"/>
  <c r="M20" i="13"/>
  <c r="M19" i="13" s="1"/>
  <c r="O20" i="13"/>
  <c r="Q20" i="13"/>
  <c r="V20" i="13"/>
  <c r="V19" i="13" s="1"/>
  <c r="G23" i="13"/>
  <c r="G19" i="13" s="1"/>
  <c r="I23" i="13"/>
  <c r="K23" i="13"/>
  <c r="M23" i="13"/>
  <c r="O23" i="13"/>
  <c r="O19" i="13" s="1"/>
  <c r="Q23" i="13"/>
  <c r="V23" i="13"/>
  <c r="G26" i="13"/>
  <c r="M26" i="13" s="1"/>
  <c r="I26" i="13"/>
  <c r="K26" i="13"/>
  <c r="O26" i="13"/>
  <c r="Q26" i="13"/>
  <c r="V26" i="13"/>
  <c r="G30" i="13"/>
  <c r="I30" i="13"/>
  <c r="I29" i="13" s="1"/>
  <c r="K30" i="13"/>
  <c r="K29" i="13" s="1"/>
  <c r="M30" i="13"/>
  <c r="O30" i="13"/>
  <c r="Q30" i="13"/>
  <c r="Q29" i="13" s="1"/>
  <c r="V30" i="13"/>
  <c r="V29" i="13" s="1"/>
  <c r="G34" i="13"/>
  <c r="I34" i="13"/>
  <c r="K34" i="13"/>
  <c r="M34" i="13"/>
  <c r="O34" i="13"/>
  <c r="Q34" i="13"/>
  <c r="V34" i="13"/>
  <c r="G36" i="13"/>
  <c r="G29" i="13" s="1"/>
  <c r="I36" i="13"/>
  <c r="K36" i="13"/>
  <c r="M36" i="13"/>
  <c r="O36" i="13"/>
  <c r="O29" i="13" s="1"/>
  <c r="Q36" i="13"/>
  <c r="V36" i="13"/>
  <c r="G39" i="13"/>
  <c r="M39" i="13" s="1"/>
  <c r="I39" i="13"/>
  <c r="K39" i="13"/>
  <c r="O39" i="13"/>
  <c r="Q39" i="13"/>
  <c r="V39" i="13"/>
  <c r="G42" i="13"/>
  <c r="I42" i="13"/>
  <c r="K42" i="13"/>
  <c r="M42" i="13"/>
  <c r="O42" i="13"/>
  <c r="Q42" i="13"/>
  <c r="V42" i="13"/>
  <c r="G44" i="13"/>
  <c r="I44" i="13"/>
  <c r="K44" i="13"/>
  <c r="M44" i="13"/>
  <c r="O44" i="13"/>
  <c r="Q44" i="13"/>
  <c r="V44" i="13"/>
  <c r="G46" i="13"/>
  <c r="I46" i="13"/>
  <c r="K46" i="13"/>
  <c r="M46" i="13"/>
  <c r="O46" i="13"/>
  <c r="Q46" i="13"/>
  <c r="V46" i="13"/>
  <c r="G48" i="13"/>
  <c r="M48" i="13" s="1"/>
  <c r="I48" i="13"/>
  <c r="K48" i="13"/>
  <c r="O48" i="13"/>
  <c r="Q48" i="13"/>
  <c r="V48" i="13"/>
  <c r="G50" i="13"/>
  <c r="I50" i="13"/>
  <c r="K50" i="13"/>
  <c r="M50" i="13"/>
  <c r="O50" i="13"/>
  <c r="Q50" i="13"/>
  <c r="V50" i="13"/>
  <c r="G52" i="13"/>
  <c r="I52" i="13"/>
  <c r="K52" i="13"/>
  <c r="M52" i="13"/>
  <c r="O52" i="13"/>
  <c r="Q52" i="13"/>
  <c r="V52" i="13"/>
  <c r="G54" i="13"/>
  <c r="I54" i="13"/>
  <c r="K54" i="13"/>
  <c r="M54" i="13"/>
  <c r="O54" i="13"/>
  <c r="Q54" i="13"/>
  <c r="V54" i="13"/>
  <c r="G56" i="13"/>
  <c r="M56" i="13" s="1"/>
  <c r="I56" i="13"/>
  <c r="K56" i="13"/>
  <c r="O56" i="13"/>
  <c r="Q56" i="13"/>
  <c r="V56" i="13"/>
  <c r="G58" i="13"/>
  <c r="I58" i="13"/>
  <c r="K58" i="13"/>
  <c r="M58" i="13"/>
  <c r="O58" i="13"/>
  <c r="Q58" i="13"/>
  <c r="V58" i="13"/>
  <c r="G60" i="13"/>
  <c r="I60" i="13"/>
  <c r="K60" i="13"/>
  <c r="M60" i="13"/>
  <c r="O60" i="13"/>
  <c r="Q60" i="13"/>
  <c r="V60" i="13"/>
  <c r="G64" i="13"/>
  <c r="I64" i="13"/>
  <c r="K64" i="13"/>
  <c r="M64" i="13"/>
  <c r="O64" i="13"/>
  <c r="Q64" i="13"/>
  <c r="V64" i="13"/>
  <c r="G66" i="13"/>
  <c r="M66" i="13" s="1"/>
  <c r="I66" i="13"/>
  <c r="K66" i="13"/>
  <c r="O66" i="13"/>
  <c r="Q66" i="13"/>
  <c r="V66" i="13"/>
  <c r="G68" i="13"/>
  <c r="I68" i="13"/>
  <c r="K68" i="13"/>
  <c r="M68" i="13"/>
  <c r="O68" i="13"/>
  <c r="Q68" i="13"/>
  <c r="V68" i="13"/>
  <c r="G70" i="13"/>
  <c r="I70" i="13"/>
  <c r="K70" i="13"/>
  <c r="M70" i="13"/>
  <c r="O70" i="13"/>
  <c r="Q70" i="13"/>
  <c r="V70" i="13"/>
  <c r="G72" i="13"/>
  <c r="I72" i="13"/>
  <c r="K72" i="13"/>
  <c r="M72" i="13"/>
  <c r="O72" i="13"/>
  <c r="Q72" i="13"/>
  <c r="V72" i="13"/>
  <c r="G75" i="13"/>
  <c r="M75" i="13" s="1"/>
  <c r="I75" i="13"/>
  <c r="K75" i="13"/>
  <c r="O75" i="13"/>
  <c r="Q75" i="13"/>
  <c r="V75" i="13"/>
  <c r="G78" i="13"/>
  <c r="I78" i="13"/>
  <c r="K78" i="13"/>
  <c r="M78" i="13"/>
  <c r="O78" i="13"/>
  <c r="Q78" i="13"/>
  <c r="V78" i="13"/>
  <c r="G82" i="13"/>
  <c r="G81" i="13" s="1"/>
  <c r="I82" i="13"/>
  <c r="I81" i="13" s="1"/>
  <c r="K82" i="13"/>
  <c r="M82" i="13"/>
  <c r="O82" i="13"/>
  <c r="O81" i="13" s="1"/>
  <c r="Q82" i="13"/>
  <c r="Q81" i="13" s="1"/>
  <c r="V82" i="13"/>
  <c r="G85" i="13"/>
  <c r="M85" i="13" s="1"/>
  <c r="I85" i="13"/>
  <c r="K85" i="13"/>
  <c r="K81" i="13" s="1"/>
  <c r="O85" i="13"/>
  <c r="Q85" i="13"/>
  <c r="V85" i="13"/>
  <c r="V81" i="13" s="1"/>
  <c r="G87" i="13"/>
  <c r="I87" i="13"/>
  <c r="K87" i="13"/>
  <c r="M87" i="13"/>
  <c r="O87" i="13"/>
  <c r="Q87" i="13"/>
  <c r="V87" i="13"/>
  <c r="G100" i="13"/>
  <c r="M100" i="13" s="1"/>
  <c r="I100" i="13"/>
  <c r="K100" i="13"/>
  <c r="O100" i="13"/>
  <c r="Q100" i="13"/>
  <c r="V100" i="13"/>
  <c r="G102" i="13"/>
  <c r="O102" i="13"/>
  <c r="G103" i="13"/>
  <c r="M103" i="13" s="1"/>
  <c r="M102" i="13" s="1"/>
  <c r="I103" i="13"/>
  <c r="I102" i="13" s="1"/>
  <c r="K103" i="13"/>
  <c r="K102" i="13" s="1"/>
  <c r="O103" i="13"/>
  <c r="Q103" i="13"/>
  <c r="Q102" i="13" s="1"/>
  <c r="V103" i="13"/>
  <c r="V102" i="13" s="1"/>
  <c r="G107" i="13"/>
  <c r="G106" i="13" s="1"/>
  <c r="I107" i="13"/>
  <c r="K107" i="13"/>
  <c r="M107" i="13"/>
  <c r="O107" i="13"/>
  <c r="O106" i="13" s="1"/>
  <c r="Q107" i="13"/>
  <c r="V107" i="13"/>
  <c r="G110" i="13"/>
  <c r="M110" i="13" s="1"/>
  <c r="I110" i="13"/>
  <c r="I106" i="13" s="1"/>
  <c r="K110" i="13"/>
  <c r="O110" i="13"/>
  <c r="Q110" i="13"/>
  <c r="Q106" i="13" s="1"/>
  <c r="V110" i="13"/>
  <c r="G113" i="13"/>
  <c r="M113" i="13" s="1"/>
  <c r="I113" i="13"/>
  <c r="K113" i="13"/>
  <c r="K106" i="13" s="1"/>
  <c r="O113" i="13"/>
  <c r="Q113" i="13"/>
  <c r="V113" i="13"/>
  <c r="V106" i="13" s="1"/>
  <c r="G116" i="13"/>
  <c r="G115" i="13" s="1"/>
  <c r="I116" i="13"/>
  <c r="I115" i="13" s="1"/>
  <c r="K116" i="13"/>
  <c r="M116" i="13"/>
  <c r="O116" i="13"/>
  <c r="O115" i="13" s="1"/>
  <c r="Q116" i="13"/>
  <c r="Q115" i="13" s="1"/>
  <c r="V116" i="13"/>
  <c r="G118" i="13"/>
  <c r="M118" i="13" s="1"/>
  <c r="I118" i="13"/>
  <c r="K118" i="13"/>
  <c r="O118" i="13"/>
  <c r="Q118" i="13"/>
  <c r="V118" i="13"/>
  <c r="G120" i="13"/>
  <c r="I120" i="13"/>
  <c r="K120" i="13"/>
  <c r="K115" i="13" s="1"/>
  <c r="M120" i="13"/>
  <c r="O120" i="13"/>
  <c r="Q120" i="13"/>
  <c r="V120" i="13"/>
  <c r="V115" i="13" s="1"/>
  <c r="G122" i="13"/>
  <c r="M122" i="13" s="1"/>
  <c r="I122" i="13"/>
  <c r="K122" i="13"/>
  <c r="O122" i="13"/>
  <c r="Q122" i="13"/>
  <c r="V122" i="13"/>
  <c r="G124" i="13"/>
  <c r="I124" i="13"/>
  <c r="K124" i="13"/>
  <c r="M124" i="13"/>
  <c r="O124" i="13"/>
  <c r="Q124" i="13"/>
  <c r="V124" i="13"/>
  <c r="G126" i="13"/>
  <c r="M126" i="13" s="1"/>
  <c r="I126" i="13"/>
  <c r="K126" i="13"/>
  <c r="O126" i="13"/>
  <c r="Q126" i="13"/>
  <c r="V126" i="13"/>
  <c r="G128" i="13"/>
  <c r="I128" i="13"/>
  <c r="K128" i="13"/>
  <c r="M128" i="13"/>
  <c r="O128" i="13"/>
  <c r="Q128" i="13"/>
  <c r="V128" i="13"/>
  <c r="G131" i="13"/>
  <c r="I131" i="13"/>
  <c r="I130" i="13" s="1"/>
  <c r="K131" i="13"/>
  <c r="M131" i="13"/>
  <c r="O131" i="13"/>
  <c r="Q131" i="13"/>
  <c r="Q130" i="13" s="1"/>
  <c r="V131" i="13"/>
  <c r="G133" i="13"/>
  <c r="M133" i="13" s="1"/>
  <c r="I133" i="13"/>
  <c r="K133" i="13"/>
  <c r="K130" i="13" s="1"/>
  <c r="O133" i="13"/>
  <c r="Q133" i="13"/>
  <c r="V133" i="13"/>
  <c r="V130" i="13" s="1"/>
  <c r="G135" i="13"/>
  <c r="I135" i="13"/>
  <c r="K135" i="13"/>
  <c r="M135" i="13"/>
  <c r="O135" i="13"/>
  <c r="Q135" i="13"/>
  <c r="V135" i="13"/>
  <c r="G137" i="13"/>
  <c r="M137" i="13" s="1"/>
  <c r="I137" i="13"/>
  <c r="K137" i="13"/>
  <c r="O137" i="13"/>
  <c r="O130" i="13" s="1"/>
  <c r="Q137" i="13"/>
  <c r="V137" i="13"/>
  <c r="G139" i="13"/>
  <c r="I139" i="13"/>
  <c r="K139" i="13"/>
  <c r="M139" i="13"/>
  <c r="O139" i="13"/>
  <c r="Q139" i="13"/>
  <c r="V139" i="13"/>
  <c r="AE142" i="13"/>
  <c r="AF142" i="13"/>
  <c r="G8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4" i="12"/>
  <c r="I14" i="12"/>
  <c r="K14" i="12"/>
  <c r="M14" i="12"/>
  <c r="O14" i="12"/>
  <c r="Q14" i="12"/>
  <c r="V14" i="12"/>
  <c r="G18" i="12"/>
  <c r="G8" i="12" s="1"/>
  <c r="I18" i="12"/>
  <c r="K18" i="12"/>
  <c r="O18" i="12"/>
  <c r="O8" i="12" s="1"/>
  <c r="Q18" i="12"/>
  <c r="V18" i="12"/>
  <c r="G21" i="12"/>
  <c r="I21" i="12"/>
  <c r="K21" i="12"/>
  <c r="M21" i="12"/>
  <c r="O21" i="12"/>
  <c r="Q21" i="12"/>
  <c r="V21" i="12"/>
  <c r="G24" i="12"/>
  <c r="K24" i="12"/>
  <c r="O24" i="12"/>
  <c r="V24" i="12"/>
  <c r="G25" i="12"/>
  <c r="I25" i="12"/>
  <c r="I24" i="12" s="1"/>
  <c r="K25" i="12"/>
  <c r="M25" i="12"/>
  <c r="M24" i="12" s="1"/>
  <c r="O25" i="12"/>
  <c r="Q25" i="12"/>
  <c r="Q24" i="12" s="1"/>
  <c r="V25" i="12"/>
  <c r="G28" i="12"/>
  <c r="I28" i="12"/>
  <c r="I27" i="12" s="1"/>
  <c r="K28" i="12"/>
  <c r="M28" i="12"/>
  <c r="O28" i="12"/>
  <c r="Q28" i="12"/>
  <c r="Q27" i="12" s="1"/>
  <c r="V28" i="12"/>
  <c r="G37" i="12"/>
  <c r="M37" i="12" s="1"/>
  <c r="I37" i="12"/>
  <c r="K37" i="12"/>
  <c r="K27" i="12" s="1"/>
  <c r="O37" i="12"/>
  <c r="Q37" i="12"/>
  <c r="V37" i="12"/>
  <c r="V27" i="12" s="1"/>
  <c r="G39" i="12"/>
  <c r="I39" i="12"/>
  <c r="K39" i="12"/>
  <c r="M39" i="12"/>
  <c r="O39" i="12"/>
  <c r="Q39" i="12"/>
  <c r="V39" i="12"/>
  <c r="G41" i="12"/>
  <c r="G27" i="12" s="1"/>
  <c r="I41" i="12"/>
  <c r="K41" i="12"/>
  <c r="O41" i="12"/>
  <c r="O27" i="12" s="1"/>
  <c r="Q41" i="12"/>
  <c r="V41" i="12"/>
  <c r="G43" i="12"/>
  <c r="I43" i="12"/>
  <c r="K43" i="12"/>
  <c r="M43" i="12"/>
  <c r="O43" i="12"/>
  <c r="Q43" i="12"/>
  <c r="V43" i="12"/>
  <c r="G46" i="12"/>
  <c r="M46" i="12" s="1"/>
  <c r="I46" i="12"/>
  <c r="K46" i="12"/>
  <c r="O46" i="12"/>
  <c r="Q46" i="12"/>
  <c r="V46" i="12"/>
  <c r="G50" i="12"/>
  <c r="G49" i="12" s="1"/>
  <c r="I50" i="12"/>
  <c r="I49" i="12" s="1"/>
  <c r="K50" i="12"/>
  <c r="K49" i="12" s="1"/>
  <c r="O50" i="12"/>
  <c r="O49" i="12" s="1"/>
  <c r="Q50" i="12"/>
  <c r="Q49" i="12" s="1"/>
  <c r="V50" i="12"/>
  <c r="V49" i="12" s="1"/>
  <c r="G54" i="12"/>
  <c r="I54" i="12"/>
  <c r="K54" i="12"/>
  <c r="M54" i="12"/>
  <c r="O54" i="12"/>
  <c r="Q54" i="12"/>
  <c r="V54" i="12"/>
  <c r="G63" i="12"/>
  <c r="I63" i="12"/>
  <c r="K63" i="12"/>
  <c r="M63" i="12"/>
  <c r="O63" i="12"/>
  <c r="Q63" i="12"/>
  <c r="V63" i="12"/>
  <c r="G72" i="12"/>
  <c r="I72" i="12"/>
  <c r="K72" i="12"/>
  <c r="M72" i="12"/>
  <c r="O72" i="12"/>
  <c r="Q72" i="12"/>
  <c r="V72" i="12"/>
  <c r="G75" i="12"/>
  <c r="M75" i="12" s="1"/>
  <c r="I75" i="12"/>
  <c r="K75" i="12"/>
  <c r="O75" i="12"/>
  <c r="Q75" i="12"/>
  <c r="V75" i="12"/>
  <c r="G79" i="12"/>
  <c r="G78" i="12" s="1"/>
  <c r="I79" i="12"/>
  <c r="K79" i="12"/>
  <c r="K78" i="12" s="1"/>
  <c r="M79" i="12"/>
  <c r="M78" i="12" s="1"/>
  <c r="O79" i="12"/>
  <c r="O78" i="12" s="1"/>
  <c r="Q79" i="12"/>
  <c r="V79" i="12"/>
  <c r="V78" i="12" s="1"/>
  <c r="G81" i="12"/>
  <c r="I81" i="12"/>
  <c r="K81" i="12"/>
  <c r="M81" i="12"/>
  <c r="O81" i="12"/>
  <c r="Q81" i="12"/>
  <c r="V81" i="12"/>
  <c r="G83" i="12"/>
  <c r="M83" i="12" s="1"/>
  <c r="I83" i="12"/>
  <c r="K83" i="12"/>
  <c r="O83" i="12"/>
  <c r="Q83" i="12"/>
  <c r="V83" i="12"/>
  <c r="G85" i="12"/>
  <c r="I85" i="12"/>
  <c r="I78" i="12" s="1"/>
  <c r="K85" i="12"/>
  <c r="M85" i="12"/>
  <c r="O85" i="12"/>
  <c r="Q85" i="12"/>
  <c r="Q78" i="12" s="1"/>
  <c r="V85" i="12"/>
  <c r="AE88" i="12"/>
  <c r="I20" i="1"/>
  <c r="I19" i="1"/>
  <c r="I18" i="1"/>
  <c r="I17" i="1"/>
  <c r="I16" i="1"/>
  <c r="I64" i="1"/>
  <c r="J63" i="1" s="1"/>
  <c r="F45" i="1"/>
  <c r="G45" i="1"/>
  <c r="G25" i="1" s="1"/>
  <c r="A25" i="1" s="1"/>
  <c r="H44" i="1"/>
  <c r="I44" i="1" s="1"/>
  <c r="H43" i="1"/>
  <c r="I43" i="1" s="1"/>
  <c r="H42" i="1"/>
  <c r="I42" i="1" s="1"/>
  <c r="H41" i="1"/>
  <c r="I41" i="1" s="1"/>
  <c r="H40" i="1"/>
  <c r="H39" i="1"/>
  <c r="H45" i="1" s="1"/>
  <c r="J55" i="1" l="1"/>
  <c r="J61" i="1"/>
  <c r="J52" i="1"/>
  <c r="J57" i="1"/>
  <c r="J59" i="1"/>
  <c r="J53" i="1"/>
  <c r="J54" i="1"/>
  <c r="J56" i="1"/>
  <c r="J58" i="1"/>
  <c r="J60" i="1"/>
  <c r="J62" i="1"/>
  <c r="G26" i="1"/>
  <c r="A26" i="1"/>
  <c r="G28" i="1"/>
  <c r="G23" i="1"/>
  <c r="M130" i="13"/>
  <c r="M106" i="13"/>
  <c r="M29" i="13"/>
  <c r="M115" i="13"/>
  <c r="M81" i="13"/>
  <c r="M16" i="13"/>
  <c r="M15" i="13" s="1"/>
  <c r="G130" i="13"/>
  <c r="AF88" i="12"/>
  <c r="M50" i="12"/>
  <c r="M49" i="12" s="1"/>
  <c r="M41" i="12"/>
  <c r="M27" i="12" s="1"/>
  <c r="M18" i="12"/>
  <c r="M8" i="12" s="1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J64" i="1" l="1"/>
  <c r="A23" i="1"/>
  <c r="J44" i="1"/>
  <c r="J43" i="1"/>
  <c r="J41" i="1"/>
  <c r="J39" i="1"/>
  <c r="J45" i="1" s="1"/>
  <c r="J42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Marečková Anna</author>
  </authors>
  <commentList>
    <comment ref="S6" authorId="0" shapeId="0" xr:uid="{00DC7DC1-61FB-42D6-8CB0-3841CD8D528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41B8006-22CD-4AAA-8C41-D9D8C48224F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Marečková Anna</author>
  </authors>
  <commentList>
    <comment ref="S6" authorId="0" shapeId="0" xr:uid="{597F5349-218F-43CB-A62C-9B95D59B63E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38678D6-B05A-4D07-9AFE-21918617D64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<sst xmlns="http://schemas.openxmlformats.org/spreadsheetml/2006/main" count="985" uniqueCount="330">
  <si>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</si>
  <si>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</si>
  <si>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</si>
  <si>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</si>
  <si>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</si>
  <si>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</si>
  <si>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</si>
  <si>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</si>
  <si>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</si>
  <si>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</si>
  <si>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</si>
  <si>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</si>
  <si>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</si>
  <si>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</si>
  <si>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</si>
  <si>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</si>
  <si>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</si>
  <si>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</si>
  <si>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</si>
  <si>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</si>
  <si>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</si>
  <si>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</si>
  <si>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</si>
  <si>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</si>
  <si>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</si>
  <si>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</si>
  <si>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</si>
  <si>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</si>
  <si>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</si>
  <si>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</si>
  <si>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</si>
  <si>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</si>
  <si>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</si>
  <si>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</si>
  <si>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</si>
  <si>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</si>
  <si>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</si>
  <si>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</si>
  <si>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</si>
  <si>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</si>
  <si>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</si>
  <si>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</si>
  <si>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</si>
  <si>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Marečková</t>
  </si>
  <si>
    <t>sdfsdf</t>
  </si>
  <si>
    <t>OSM MMB</t>
  </si>
  <si>
    <t>505/2021/02</t>
  </si>
  <si>
    <t>Jedovnice opravy v patře II</t>
  </si>
  <si>
    <t>Stavba</t>
  </si>
  <si>
    <t>Stavební objekt</t>
  </si>
  <si>
    <t>01/505</t>
  </si>
  <si>
    <t>oprava podlah</t>
  </si>
  <si>
    <t>509/2021/02</t>
  </si>
  <si>
    <t xml:space="preserve">Jedovnice opravy v patře II </t>
  </si>
  <si>
    <t>02/505</t>
  </si>
  <si>
    <t>Jedovnice opravy příčky</t>
  </si>
  <si>
    <t>509/2021</t>
  </si>
  <si>
    <t>JEDOVNICE opravy v patře II</t>
  </si>
  <si>
    <t>Celkem za stavbu</t>
  </si>
  <si>
    <t>CZK</t>
  </si>
  <si>
    <t>Rekapitulace dílů</t>
  </si>
  <si>
    <t>Typ dílu</t>
  </si>
  <si>
    <t>3</t>
  </si>
  <si>
    <t>Svislé a kompletní konstrukce</t>
  </si>
  <si>
    <t>95</t>
  </si>
  <si>
    <t>Dokončovací konstrukce na pozemních stavbách</t>
  </si>
  <si>
    <t>99</t>
  </si>
  <si>
    <t>Staveništní přesun hmot</t>
  </si>
  <si>
    <t>762</t>
  </si>
  <si>
    <t>Konstrukce tesařské</t>
  </si>
  <si>
    <t>766</t>
  </si>
  <si>
    <t>Konstrukce truhlářské</t>
  </si>
  <si>
    <t>775</t>
  </si>
  <si>
    <t>Podlahy vlysové a parketové</t>
  </si>
  <si>
    <t>776</t>
  </si>
  <si>
    <t>Podlahy povlakové</t>
  </si>
  <si>
    <t>784</t>
  </si>
  <si>
    <t>Malby</t>
  </si>
  <si>
    <t>787</t>
  </si>
  <si>
    <t>Zasklívání</t>
  </si>
  <si>
    <t>M21</t>
  </si>
  <si>
    <t>Elektromontáže</t>
  </si>
  <si>
    <t>M65</t>
  </si>
  <si>
    <t>Elektroinstalace a veřejné osvětlení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</si>
  <si>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</si>
  <si>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</si>
  <si>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</si>
  <si>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</si>
  <si>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</si>
  <si>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</si>
  <si>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</si>
  <si>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</si>
  <si>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</si>
  <si>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</si>
  <si>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</si>
  <si>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</si>
  <si>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</si>
  <si>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</si>
  <si>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</si>
  <si>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</si>
  <si>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</si>
  <si>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</si>
  <si>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</si>
  <si>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</si>
  <si>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</si>
  <si>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</si>
  <si>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</si>
  <si>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</si>
  <si>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</si>
  <si>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</si>
  <si>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</si>
  <si>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</si>
  <si>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</si>
  <si>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</si>
  <si>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</si>
  <si>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</si>
  <si>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</si>
  <si>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762524104R00</t>
  </si>
  <si>
    <t>Položení podlah montáž_x000D_
 z hoblovaných prken, pero, drážka</t>
  </si>
  <si>
    <t>m2</t>
  </si>
  <si>
    <t>800-762</t>
  </si>
  <si>
    <t>RTS 21/ I</t>
  </si>
  <si>
    <t>Indiv</t>
  </si>
  <si>
    <t>Práce</t>
  </si>
  <si>
    <t>POL1_</t>
  </si>
  <si>
    <t>SPU</t>
  </si>
  <si>
    <t>762595000R00</t>
  </si>
  <si>
    <t>Spojovací a ochranné prostředky hřebíky, vruty, impregnace</t>
  </si>
  <si>
    <t>m3</t>
  </si>
  <si>
    <t>65,4625*0,12</t>
  </si>
  <si>
    <t>VV</t>
  </si>
  <si>
    <t>60725032R</t>
  </si>
  <si>
    <t>deska dřevoštěpková třívrstvá pro prostředí vlhké; strana nebroušená; hrana rovná; tl = 12,0 mm</t>
  </si>
  <si>
    <t>SPCM</t>
  </si>
  <si>
    <t>Specifikace</t>
  </si>
  <si>
    <t>POL3_</t>
  </si>
  <si>
    <t>65,4625</t>
  </si>
  <si>
    <t>ztratné 10% : 65,4625*0,1</t>
  </si>
  <si>
    <t>998762194R00</t>
  </si>
  <si>
    <t>Přesun hmot pro konstrukce tesařské příplatek k ceně za zvětšený přesun přes vymezenou největší dopravní vzdálenost_x000D_
 do 1000 m</t>
  </si>
  <si>
    <t>t</t>
  </si>
  <si>
    <t>Přesun hmot</t>
  </si>
  <si>
    <t>POL7_</t>
  </si>
  <si>
    <t>50 m vodorovně</t>
  </si>
  <si>
    <t>SPI</t>
  </si>
  <si>
    <t>998762199R00</t>
  </si>
  <si>
    <t>Přesun hmot pro konstrukce tesařské příplatek k ceně za zvětšený přesun přes vymezenou největší dopravní vzdálenost_x000D_
 za každých dalších i započatých 1000 m přes 1000 m</t>
  </si>
  <si>
    <t>766664915R00</t>
  </si>
  <si>
    <t>Oprava dveřních křídel doplňkové práce pro opravu dveřních křídel_x000D_
 seříznutí dveřních křídel, kompletizovaných</t>
  </si>
  <si>
    <t>kus</t>
  </si>
  <si>
    <t>800-766</t>
  </si>
  <si>
    <t>775413110R00</t>
  </si>
  <si>
    <t xml:space="preserve">Podlahové soklíky nebo lišty dodávka včetně montáže přibíjené, ze dřeva tvrdého nebo měkkého v přírodní barvě,  </t>
  </si>
  <si>
    <t>m</t>
  </si>
  <si>
    <t>800-775</t>
  </si>
  <si>
    <t>bez základního nátěru</t>
  </si>
  <si>
    <t>hala : 3,05+3,6+1,1+0,45+1,1+3,5+3,1+2,65+4</t>
  </si>
  <si>
    <t>chodba : 3,5+0,9+4</t>
  </si>
  <si>
    <t>1 pokoj : (2,85+3,6)*2</t>
  </si>
  <si>
    <t>2 pokoj : (3+3,6)*2</t>
  </si>
  <si>
    <t>3 pokoj : 2,55+2,65+1+1+3,45+1,22+0,15</t>
  </si>
  <si>
    <t>4 pokoj : (3,4+2,65)*2</t>
  </si>
  <si>
    <t>775411810R00</t>
  </si>
  <si>
    <t>Demontáž soklíků nebo lišt dřevěných přibíjených</t>
  </si>
  <si>
    <t>775981113RV2</t>
  </si>
  <si>
    <t>Přechodové, krycí a ukončující podlahové profily přechodová lišta, různá výška podlahoviny, eloxovaný hliník, upevnění na narážecí lištu, výška profilu 13-15 mm, šířka profilu 46 mm</t>
  </si>
  <si>
    <t>775981124RT1</t>
  </si>
  <si>
    <t>Přechodové, krycí a ukončující podlahové profily krycí lišta, nerez ocel, samolepící lišta,  , šířka profilu 60 mm</t>
  </si>
  <si>
    <t>998775194R00</t>
  </si>
  <si>
    <t>Přesun hmot pro podlahy vlysové a parketové příplatek k ceně za zvětšený přesun přes vymezenou největší dopravní vzdálenost_x000D_
 do 1000 m</t>
  </si>
  <si>
    <t>998775199R00</t>
  </si>
  <si>
    <t>Přesun hmot pro podlahy vlysové a parketové příplatek k ceně za zvětšený přesun přes vymezenou největší dopravní vzdálenost_x000D_
 za každých dalších i započatých 1000 m přes 1000 m</t>
  </si>
  <si>
    <t>776101101R00</t>
  </si>
  <si>
    <t>Přípravné práce vysávání povlakových podlah průmyslovým vysavačem</t>
  </si>
  <si>
    <t>položky neobsahují žádný materiál</t>
  </si>
  <si>
    <t>65,46250</t>
  </si>
  <si>
    <t>776511810RT2</t>
  </si>
  <si>
    <t>Odstranění povlakových podlah z nášlapné plochy lepených, bez podložky, z ploch přes 10 do 20 m2</t>
  </si>
  <si>
    <t>hala : 3,6*3,05+3,1*3,6</t>
  </si>
  <si>
    <t>1 pokoj : 2,85*3,6</t>
  </si>
  <si>
    <t>2 pokoj : 3*3,6</t>
  </si>
  <si>
    <t>3 pokoj : 2,55*3,45</t>
  </si>
  <si>
    <t>4 pokoj : 3,40*2,65</t>
  </si>
  <si>
    <t>chodba : 4,95*0,9</t>
  </si>
  <si>
    <t>dvě vrstvy : 65,46250</t>
  </si>
  <si>
    <t>776521100RU2</t>
  </si>
  <si>
    <t>Lepení povlakových podlah z plastů  Lepení povlakových podlah z plastů - pásy z PVC, montáž včetně dodávky podlahoviny, tl. 2,0 mm</t>
  </si>
  <si>
    <t>hala : 22,14</t>
  </si>
  <si>
    <t>1 pokoj : 10,26</t>
  </si>
  <si>
    <t>2 pokoj : 10,80</t>
  </si>
  <si>
    <t>3 pokoj : 8,7975</t>
  </si>
  <si>
    <t>4 pokoj : 9,01</t>
  </si>
  <si>
    <t>chodba : 4,455</t>
  </si>
  <si>
    <t>10% ztratné : 65,4625*0,1</t>
  </si>
  <si>
    <t>998776194R00</t>
  </si>
  <si>
    <t>Přesun hmot pro podlahy povlakové příplatek k ceně za zvětšený přesun přes vymezenou největší dopravní vzdálenost_x000D_
 do 1000 m</t>
  </si>
  <si>
    <t>vodorovně do 50 m</t>
  </si>
  <si>
    <t>998776199R00</t>
  </si>
  <si>
    <t>Přesun hmot pro podlahy povlakové příplatek k ceně za zvětšený přesun přes vymezenou největší dopravní vzdálenost_x000D_
 za každých dalších i započatých 1000 m přes 1000 m</t>
  </si>
  <si>
    <t>979011211R00</t>
  </si>
  <si>
    <t>Svislá doprava suti a vybouraných hmot nošením za prvé podlaží nad základním podlažím</t>
  </si>
  <si>
    <t>801-3</t>
  </si>
  <si>
    <t>Přesun suti</t>
  </si>
  <si>
    <t>POL8_</t>
  </si>
  <si>
    <t>979081111RT3</t>
  </si>
  <si>
    <t>Odvoz suti a vybouraných hmot na skládku do 1 km</t>
  </si>
  <si>
    <t>979081121R00</t>
  </si>
  <si>
    <t>Odvoz suti a vybouraných hmot na skládku příplatek za každý další 1 km</t>
  </si>
  <si>
    <t>979990181R00</t>
  </si>
  <si>
    <t>Poplatek za skládku PVC podlahová krytina, skupina 17 02 03 z Katalogu odpadů</t>
  </si>
  <si>
    <t>SUM</t>
  </si>
  <si>
    <t>END</t>
  </si>
  <si>
    <t>342012321RT1</t>
  </si>
  <si>
    <t>Příčky z desek sádrokartonových jednoduché opláštění, jednoduchá konstrukce CW 100 tloušťka příčky 125 mm, desky standard, tloušťky 12,5 mm, tloušťka izolace 50 mm, požární odolnost EI 30</t>
  </si>
  <si>
    <t>801-1</t>
  </si>
  <si>
    <t>zřízení nosné konstrukce příčky, vložení tepelné izolace tl. do 5 cm, montáž desek, tmelení spár Q2 a úprava rohů. Včetně dodávek materiálu.</t>
  </si>
  <si>
    <t>2,65*2*2,5+(3,4+0,5+1+1)*2,5</t>
  </si>
  <si>
    <t>342090111R00</t>
  </si>
  <si>
    <t>Úprava nosné konstrukce a opláštění SDK příčky pro zřízení otvoru pro dveře jednokřídlé, při hmotnosti jednoho křídla do 25 kg, v SDK příčce z R-CW a R-UW profilů š. 50 mm, 1 x opláštěné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</si>
  <si>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</si>
  <si>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</si>
  <si>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7,2*11,3</t>
  </si>
  <si>
    <t>998011002R00</t>
  </si>
  <si>
    <t>Přesun hmot pro budovy s nosnou konstrukcí zděnou výšky přes 6 do 12 m</t>
  </si>
  <si>
    <t>přesun hmot pro budovy občanské výstavby (JKSO 801), budovy pro bydlení (JKSO 803) budovy pro výrobu a služby (JKSO 812) s nosnou svislou konstrukcí zděnou z cihel nebo tvárnic nebo kovovou</t>
  </si>
  <si>
    <t>998011018R00</t>
  </si>
  <si>
    <t>Přesun hmot pro budovy s nosnou konstrukcí zděnou příplatek za zvětšený přesun přes vymezenou největší dopravní vzdálenost_x000D_
 do 5000 m</t>
  </si>
  <si>
    <t>998011019R00</t>
  </si>
  <si>
    <t>Přesun hmot pro budovy s nosnou konstrukcí zděnou příplatek za zvětšený přesun přes vymezenou největší dopravní vzdálenost_x000D_
 za každých dalších  i započatých 5000 m</t>
  </si>
  <si>
    <t>766111820R00</t>
  </si>
  <si>
    <t>Demontáž dřevěných stěn plných</t>
  </si>
  <si>
    <t>včetně demontáže lišt a vysklení,</t>
  </si>
  <si>
    <t>2,65*2*2,5+3,4*2,5+1*2,5</t>
  </si>
  <si>
    <t>766411112R00</t>
  </si>
  <si>
    <t>Montáž obložení stěn, sloupů a pilířů o ploše do 1 m2, palubkami pro pero a drážku, z měkkého dřeva, šířky přes 60 do 80 mm</t>
  </si>
  <si>
    <t>766417111R00</t>
  </si>
  <si>
    <t>Montáž obložení stěn, sloupů a pilířů doplňkové konstrukce podkladový rošt pod obložení stěn</t>
  </si>
  <si>
    <t>(5+3+1)*3</t>
  </si>
  <si>
    <t>766411821R00</t>
  </si>
  <si>
    <t>Demontáž obložení stěn palubkami</t>
  </si>
  <si>
    <t>2,7*2,5+0,5*2,5*3</t>
  </si>
  <si>
    <t>766411822R00</t>
  </si>
  <si>
    <t>Demontáž obložení stěn podkladových roštů</t>
  </si>
  <si>
    <t>766661112R00</t>
  </si>
  <si>
    <t>Montáž dveřních křídel kompletizovaných otevíravých ,  , do ocelové nebo fošnové zárubně, jednokřídlových, šířky do 800 mm</t>
  </si>
  <si>
    <t>766670011R00</t>
  </si>
  <si>
    <t>Montáž obložkové zárubně a dveřního křídla jednokřídlového</t>
  </si>
  <si>
    <t>766670021R00</t>
  </si>
  <si>
    <t xml:space="preserve">Montáž kliky a štítku </t>
  </si>
  <si>
    <t>766692111R00</t>
  </si>
  <si>
    <t>Ostatní montáž záclonových krytů pro jakékoliv upevnění _x000D_
 natřených, bez olištování, délky do 1750 mm</t>
  </si>
  <si>
    <t>766695213R00</t>
  </si>
  <si>
    <t>Ostatní montáž prahů dveří_x000D_
 jednokřídlých, šířky přes 100 mm</t>
  </si>
  <si>
    <t>766825811R00</t>
  </si>
  <si>
    <t>Demontáž nábytku vestavěného skříní jednokřídlových</t>
  </si>
  <si>
    <t>909      R00</t>
  </si>
  <si>
    <t>Hzs-nezmeritelne stavebni prace</t>
  </si>
  <si>
    <t>h</t>
  </si>
  <si>
    <t>54914594R</t>
  </si>
  <si>
    <t>kování stavební - prvek: kliky se štíty pro cylindrickou vložku; provedení Cr; pro dveře</t>
  </si>
  <si>
    <t>60510000R</t>
  </si>
  <si>
    <t>lať jehličnaté(SM/JD); průřez 15 cm2; jakost I; l = 3 000 až 5 000 mm</t>
  </si>
  <si>
    <t>27</t>
  </si>
  <si>
    <t>10% ztratné : 27*0,1</t>
  </si>
  <si>
    <t>61160192R</t>
  </si>
  <si>
    <t>dveře vnitřní š = 800 mm; h = 1 970,0 mm; hladké; otevíravé; počet křídel 1; plné; povrch. úprava lak</t>
  </si>
  <si>
    <t>61181512R</t>
  </si>
  <si>
    <t>zárubeň dřevěná obkladová; otočná; pro dveře jednokřídlové; š průchodu 800 mm; h průchodu 1 970 mm; tloušťka stěny 60 až 170 mm; laminovaná; dub, buk, ořech, olše, javor, třešeň, bílá, hruška, teak, bělený dub, šedá</t>
  </si>
  <si>
    <t>61187158R</t>
  </si>
  <si>
    <t>práh dub; š = 120 mm; l = 800,0 mm; tl = 20,0 mm</t>
  </si>
  <si>
    <t>61191740R</t>
  </si>
  <si>
    <t>palubka obkladová modřín; š = 60 mm; tl = 20,0 mm</t>
  </si>
  <si>
    <t>998766102R00</t>
  </si>
  <si>
    <t>Přesun hmot pro konstrukce truhlářské v objektech výšky do 12 m</t>
  </si>
  <si>
    <t>998766194R00</t>
  </si>
  <si>
    <t>Přesun hmot pro konstrukce truhlářské příplatek k ceně za zvětšený přesun přes vymezenou největší dopravní vzdálenost_x000D_
 do 1000 m</t>
  </si>
  <si>
    <t>998766199R00</t>
  </si>
  <si>
    <t>Přesun hmot pro konstrukce truhlářské příplatek k ceně za zvětšený přesun přes vymezenou největší dopravní vzdálenost_x000D_
 za každých dalších i započatých 1000 m přes 1000 m</t>
  </si>
  <si>
    <t>784402801R00</t>
  </si>
  <si>
    <t>Odstranění maleb oškrabáním, v místnostech do 3,8 m</t>
  </si>
  <si>
    <t>800-784</t>
  </si>
  <si>
    <t>10% z celkové plochy : 192,0825*0,1</t>
  </si>
  <si>
    <t>784191101R00</t>
  </si>
  <si>
    <t>Příprava povrchu Penetrace (napouštění) podkladu disperzní, jednonásobná</t>
  </si>
  <si>
    <t>784195212R00</t>
  </si>
  <si>
    <t>Malby z malířských směsí otěruvzdorných,  , bělost 82 %, dvojnásobné</t>
  </si>
  <si>
    <t>hala : (3,6+3,05+3,9+1,1+0,45+1,1+3,6+2,5+2,6)*2,5+(3*7,5)</t>
  </si>
  <si>
    <t>1 pokoj : (3,6+2,85)*2,5+(3,6*2,85)</t>
  </si>
  <si>
    <t>2 pokoj : (3,6+3)*2,5+(3,6*3)</t>
  </si>
  <si>
    <t>3 pokoj : (2,55+3,45)*2,5+(2,55*3,45)</t>
  </si>
  <si>
    <t>4 pokoj : (2,65+3,5)*2,5+(2,65*3,5)</t>
  </si>
  <si>
    <t>chodba : (3+1+1+1,2+4,5)*2,5+(1*4,5)</t>
  </si>
  <si>
    <t xml:space="preserve">odpočet : </t>
  </si>
  <si>
    <t>oken : -(1,15*1,5*4)</t>
  </si>
  <si>
    <t>-(1,3*1,5*3)</t>
  </si>
  <si>
    <t>dveří : -(0,8*2*2)</t>
  </si>
  <si>
    <t>-(0,6*2+0,7*2)</t>
  </si>
  <si>
    <t>784498931R00</t>
  </si>
  <si>
    <t>Ostatní práce tmelení trhlin v omítce š. do 4 mm akryl. tmelem , v místnostech do 3,8 m</t>
  </si>
  <si>
    <t>787100801R00</t>
  </si>
  <si>
    <t>Vysklení stěn,příček,balk.zábradlí a výtah.šachet sklo ploché do 1 m2</t>
  </si>
  <si>
    <t>800-787</t>
  </si>
  <si>
    <t>(3,4+1)*0,5</t>
  </si>
  <si>
    <t>210201511R00</t>
  </si>
  <si>
    <t xml:space="preserve">Montáž svítidla LED do bytových nebo společenských místností, stropního přisazeného,  </t>
  </si>
  <si>
    <t>s vestavěným LED modulem</t>
  </si>
  <si>
    <t>210800106RT1</t>
  </si>
  <si>
    <t>Montáž kabelu CYKY 750 V, 3 x 2,5 mm2, uloženého pod omítkou, včetně dodávky kabelu</t>
  </si>
  <si>
    <t>5+3*2+3*2</t>
  </si>
  <si>
    <t>348360161R</t>
  </si>
  <si>
    <t>LED svítidlo interiérové na zavěšení, či přisazení ke stropu, kruhové; IP 44; 11 W; typ modulu světelný tok LED modulů 1470 lm, spektrum 840; max.teplota okolí 45 °C; použití: kanceláře, spol.prostory, sály,obchod, bazény; mat.tělesa ocelový plech bílé barvy (RAL 9003); difuzor (světelně činný kryt) opalizovaný PMMA; upevnění pomocí vrutů přímo na strop nebo stěnu, zavěšením na strop pomocí lankových závěsů; průměr 228 mm; výška 180 mm</t>
  </si>
  <si>
    <t>650051111R00</t>
  </si>
  <si>
    <t xml:space="preserve">Montáž spínače nástěnného, řaz. 1 </t>
  </si>
  <si>
    <t>650052611R00</t>
  </si>
  <si>
    <t>Montáž zásuvky nástěnné 2P+PE</t>
  </si>
  <si>
    <t>650072211R00</t>
  </si>
  <si>
    <t>Montáž vypínače 1pól modulového do 25 A</t>
  </si>
  <si>
    <t>650072411R00</t>
  </si>
  <si>
    <t>Montáž tlačítka modulového - 1 tlačítko</t>
  </si>
  <si>
    <t>650124213R00</t>
  </si>
  <si>
    <t>Uložení kabelu Cu 4 x 2,5 mm2 pevně</t>
  </si>
  <si>
    <t>650710111R00</t>
  </si>
  <si>
    <t>Demontáž elektroinstalační lišty š. do 120 mm</t>
  </si>
  <si>
    <t>650801113R00</t>
  </si>
  <si>
    <t>Demontáž svítidla stropního přisazeného</t>
  </si>
  <si>
    <t>979081121RT2</t>
  </si>
  <si>
    <t>979082111R00</t>
  </si>
  <si>
    <t>Vnitrostaveništní doprava suti a vybouraných hmot do 10 m</t>
  </si>
  <si>
    <t>979990162R00</t>
  </si>
  <si>
    <t>Poplatek za skládku dřevo+sklo, skupina 17 02 01 a 17 02 02 z Katalogu odpadů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</si>
</sst>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6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applyNumberFormat="1" applyFont="1" applyAlignment="1">
      <alignment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ild.brno.cz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Z2" sqref="Z2:AA3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e4MC2ubbixO9IF0fczzg4j95kjBNLSwvdzK3MM5Y4g0FXmZwyTYNCejvRQq8QeCjQV9QNLubV6j+/np8xm8FhQ==" saltValue="T3+RJH89+IPDRY7O52mM2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opLeftCell="B1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46</v>
      </c>
      <c r="E2" s="114" t="s">
        <v>47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SUMIF(F52:F63,A16,I52:I63)+SUMIF(F52:F63,"PSU",I52:I63)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SUMIF(F52:F63,A17,I52:I63)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SUMIF(F52:F63,A18,I52:I63)</f>
        <v>0</v>
      </c>
      <c r="J18" s="85"/>
    </row>
    <row r="19" spans="1:10" ht="23.25" customHeight="1" x14ac:dyDescent="0.2">
      <c r="A19" s="194" t="s">
        <v>87</v>
      </c>
      <c r="B19" s="38" t="s">
        <v>27</v>
      </c>
      <c r="C19" s="62"/>
      <c r="D19" s="63"/>
      <c r="E19" s="83"/>
      <c r="F19" s="84"/>
      <c r="G19" s="83"/>
      <c r="H19" s="84"/>
      <c r="I19" s="83">
        <f>SUMIF(F52:F63,A19,I52:I63)</f>
        <v>0</v>
      </c>
      <c r="J19" s="85"/>
    </row>
    <row r="20" spans="1:10" ht="23.25" customHeight="1" x14ac:dyDescent="0.2">
      <c r="A20" s="194" t="s">
        <v>88</v>
      </c>
      <c r="B20" s="38" t="s">
        <v>28</v>
      </c>
      <c r="C20" s="62"/>
      <c r="D20" s="63"/>
      <c r="E20" s="83"/>
      <c r="F20" s="84"/>
      <c r="G20" s="83"/>
      <c r="H20" s="84"/>
      <c r="I20" s="83">
        <f>SUMIF(F52:F63,A20,I52:I63)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 t="s">
        <v>44</v>
      </c>
      <c r="E34" s="104"/>
      <c r="G34" s="105" t="s">
        <v>45</v>
      </c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48</v>
      </c>
      <c r="C39" s="146"/>
      <c r="D39" s="146"/>
      <c r="E39" s="146"/>
      <c r="F39" s="147">
        <f>'01_505 509_2021_02 Pol'!AE88+'02_505 509_2021 Pol'!AE142</f>
        <v>0</v>
      </c>
      <c r="G39" s="148">
        <f>'01_505 509_2021_02 Pol'!AF88+'02_505 509_2021 Pol'!AF142</f>
        <v>0</v>
      </c>
      <c r="H39" s="149">
        <f>(F39*SazbaDPH1/100)+(G39*SazbaDPH2/100)</f>
        <v>0</v>
      </c>
      <c r="I39" s="149">
        <f>F39+G39+H39</f>
        <v>0</v>
      </c>
      <c r="J39" s="150" t="str">
        <f>IF(_xlfn.SINGLE(CenaCelkemVypocet)=0,"",I39/_xlfn.SINGLE(CenaCelkemVypocet)*100)</f>
        <v/>
      </c>
    </row>
    <row r="40" spans="1:10" ht="25.5" customHeight="1" x14ac:dyDescent="0.2">
      <c r="A40" s="135">
        <v>2</v>
      </c>
      <c r="B40" s="151"/>
      <c r="C40" s="152" t="s">
        <v>49</v>
      </c>
      <c r="D40" s="152"/>
      <c r="E40" s="152"/>
      <c r="F40" s="153"/>
      <c r="G40" s="154"/>
      <c r="H40" s="154">
        <f>(F40*SazbaDPH1/100)+(G40*SazbaDPH2/100)</f>
        <v>0</v>
      </c>
      <c r="I40" s="154"/>
      <c r="J40" s="155"/>
    </row>
    <row r="41" spans="1:10" ht="25.5" customHeight="1" x14ac:dyDescent="0.2">
      <c r="A41" s="135">
        <v>2</v>
      </c>
      <c r="B41" s="151" t="s">
        <v>50</v>
      </c>
      <c r="C41" s="152" t="s">
        <v>51</v>
      </c>
      <c r="D41" s="152"/>
      <c r="E41" s="152"/>
      <c r="F41" s="153">
        <f>'01_505 509_2021_02 Pol'!AE88</f>
        <v>0</v>
      </c>
      <c r="G41" s="154">
        <f>'01_505 509_2021_02 Pol'!AF88</f>
        <v>0</v>
      </c>
      <c r="H41" s="154">
        <f>(F41*SazbaDPH1/100)+(G41*SazbaDPH2/100)</f>
        <v>0</v>
      </c>
      <c r="I41" s="154">
        <f>F41+G41+H41</f>
        <v>0</v>
      </c>
      <c r="J41" s="155" t="str">
        <f>IF(_xlfn.SINGLE(CenaCelkemVypocet)=0,"",I41/_xlfn.SINGLE(CenaCelkemVypocet)*100)</f>
        <v/>
      </c>
    </row>
    <row r="42" spans="1:10" ht="25.5" customHeight="1" x14ac:dyDescent="0.2">
      <c r="A42" s="135">
        <v>3</v>
      </c>
      <c r="B42" s="156" t="s">
        <v>52</v>
      </c>
      <c r="C42" s="146" t="s">
        <v>53</v>
      </c>
      <c r="D42" s="146"/>
      <c r="E42" s="146"/>
      <c r="F42" s="157">
        <f>'01_505 509_2021_02 Pol'!AE88</f>
        <v>0</v>
      </c>
      <c r="G42" s="149">
        <f>'01_505 509_2021_02 Pol'!AF88</f>
        <v>0</v>
      </c>
      <c r="H42" s="149">
        <f>(F42*SazbaDPH1/100)+(G42*SazbaDPH2/100)</f>
        <v>0</v>
      </c>
      <c r="I42" s="149">
        <f>F42+G42+H42</f>
        <v>0</v>
      </c>
      <c r="J42" s="150" t="str">
        <f>IF(_xlfn.SINGLE(CenaCelkemVypocet)=0,"",I42/_xlfn.SINGLE(CenaCelkemVypocet)*100)</f>
        <v/>
      </c>
    </row>
    <row r="43" spans="1:10" ht="25.5" customHeight="1" x14ac:dyDescent="0.2">
      <c r="A43" s="135">
        <v>2</v>
      </c>
      <c r="B43" s="151" t="s">
        <v>54</v>
      </c>
      <c r="C43" s="152" t="s">
        <v>55</v>
      </c>
      <c r="D43" s="152"/>
      <c r="E43" s="152"/>
      <c r="F43" s="153">
        <f>'02_505 509_2021 Pol'!AE142</f>
        <v>0</v>
      </c>
      <c r="G43" s="154">
        <f>'02_505 509_2021 Pol'!AF142</f>
        <v>0</v>
      </c>
      <c r="H43" s="154">
        <f>(F43*SazbaDPH1/100)+(G43*SazbaDPH2/100)</f>
        <v>0</v>
      </c>
      <c r="I43" s="154">
        <f>F43+G43+H43</f>
        <v>0</v>
      </c>
      <c r="J43" s="155" t="str">
        <f>IF(_xlfn.SINGLE(CenaCelkemVypocet)=0,"",I43/_xlfn.SINGLE(CenaCelkemVypocet)*100)</f>
        <v/>
      </c>
    </row>
    <row r="44" spans="1:10" ht="25.5" customHeight="1" x14ac:dyDescent="0.2">
      <c r="A44" s="135">
        <v>3</v>
      </c>
      <c r="B44" s="156" t="s">
        <v>56</v>
      </c>
      <c r="C44" s="146" t="s">
        <v>57</v>
      </c>
      <c r="D44" s="146"/>
      <c r="E44" s="146"/>
      <c r="F44" s="157">
        <f>'02_505 509_2021 Pol'!AE142</f>
        <v>0</v>
      </c>
      <c r="G44" s="149">
        <f>'02_505 509_2021 Pol'!AF142</f>
        <v>0</v>
      </c>
      <c r="H44" s="149">
        <f>(F44*SazbaDPH1/100)+(G44*SazbaDPH2/100)</f>
        <v>0</v>
      </c>
      <c r="I44" s="149">
        <f>F44+G44+H44</f>
        <v>0</v>
      </c>
      <c r="J44" s="150" t="str">
        <f>IF(_xlfn.SINGLE(CenaCelkemVypocet)=0,"",I44/_xlfn.SINGLE(CenaCelkemVypocet)*100)</f>
        <v/>
      </c>
    </row>
    <row r="45" spans="1:10" ht="25.5" customHeight="1" x14ac:dyDescent="0.2">
      <c r="A45" s="135"/>
      <c r="B45" s="158" t="s">
        <v>58</v>
      </c>
      <c r="C45" s="159"/>
      <c r="D45" s="159"/>
      <c r="E45" s="160"/>
      <c r="F45" s="161">
        <f>SUMIF(A39:A44,"=1",F39:F44)</f>
        <v>0</v>
      </c>
      <c r="G45" s="162">
        <f>SUMIF(A39:A44,"=1",G39:G44)</f>
        <v>0</v>
      </c>
      <c r="H45" s="162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9" spans="1:10" ht="15.75" x14ac:dyDescent="0.25">
      <c r="B49" s="174" t="s">
        <v>60</v>
      </c>
    </row>
    <row r="51" spans="1:10" ht="25.5" customHeight="1" x14ac:dyDescent="0.2">
      <c r="A51" s="176"/>
      <c r="B51" s="179" t="s">
        <v>17</v>
      </c>
      <c r="C51" s="179" t="s">
        <v>5</v>
      </c>
      <c r="D51" s="180"/>
      <c r="E51" s="180"/>
      <c r="F51" s="181" t="s">
        <v>61</v>
      </c>
      <c r="G51" s="181"/>
      <c r="H51" s="181"/>
      <c r="I51" s="181" t="s">
        <v>29</v>
      </c>
      <c r="J51" s="181" t="s">
        <v>0</v>
      </c>
    </row>
    <row r="52" spans="1:10" ht="36.75" customHeight="1" x14ac:dyDescent="0.2">
      <c r="A52" s="177"/>
      <c r="B52" s="182" t="s">
        <v>62</v>
      </c>
      <c r="C52" s="183" t="s">
        <v>63</v>
      </c>
      <c r="D52" s="184"/>
      <c r="E52" s="184"/>
      <c r="F52" s="190" t="s">
        <v>24</v>
      </c>
      <c r="G52" s="191"/>
      <c r="H52" s="191"/>
      <c r="I52" s="191">
        <f>'02_505 509_2021 Pol'!G8</f>
        <v>0</v>
      </c>
      <c r="J52" s="188" t="str">
        <f>IF(I64=0,"",I52/I64*100)</f>
        <v/>
      </c>
    </row>
    <row r="53" spans="1:10" ht="36.75" customHeight="1" x14ac:dyDescent="0.2">
      <c r="A53" s="177"/>
      <c r="B53" s="182" t="s">
        <v>64</v>
      </c>
      <c r="C53" s="183" t="s">
        <v>65</v>
      </c>
      <c r="D53" s="184"/>
      <c r="E53" s="184"/>
      <c r="F53" s="190" t="s">
        <v>24</v>
      </c>
      <c r="G53" s="191"/>
      <c r="H53" s="191"/>
      <c r="I53" s="191">
        <f>'02_505 509_2021 Pol'!G15</f>
        <v>0</v>
      </c>
      <c r="J53" s="188" t="str">
        <f>IF(I64=0,"",I53/I64*100)</f>
        <v/>
      </c>
    </row>
    <row r="54" spans="1:10" ht="36.75" customHeight="1" x14ac:dyDescent="0.2">
      <c r="A54" s="177"/>
      <c r="B54" s="182" t="s">
        <v>66</v>
      </c>
      <c r="C54" s="183" t="s">
        <v>67</v>
      </c>
      <c r="D54" s="184"/>
      <c r="E54" s="184"/>
      <c r="F54" s="190" t="s">
        <v>24</v>
      </c>
      <c r="G54" s="191"/>
      <c r="H54" s="191"/>
      <c r="I54" s="191">
        <f>'02_505 509_2021 Pol'!G19</f>
        <v>0</v>
      </c>
      <c r="J54" s="188" t="str">
        <f>IF(I64=0,"",I54/I64*100)</f>
        <v/>
      </c>
    </row>
    <row r="55" spans="1:10" ht="36.75" customHeight="1" x14ac:dyDescent="0.2">
      <c r="A55" s="177"/>
      <c r="B55" s="182" t="s">
        <v>68</v>
      </c>
      <c r="C55" s="183" t="s">
        <v>69</v>
      </c>
      <c r="D55" s="184"/>
      <c r="E55" s="184"/>
      <c r="F55" s="190" t="s">
        <v>25</v>
      </c>
      <c r="G55" s="191"/>
      <c r="H55" s="191"/>
      <c r="I55" s="191">
        <f>'01_505 509_2021_02 Pol'!G8</f>
        <v>0</v>
      </c>
      <c r="J55" s="188" t="str">
        <f>IF(I64=0,"",I55/I64*100)</f>
        <v/>
      </c>
    </row>
    <row r="56" spans="1:10" ht="36.75" customHeight="1" x14ac:dyDescent="0.2">
      <c r="A56" s="177"/>
      <c r="B56" s="182" t="s">
        <v>70</v>
      </c>
      <c r="C56" s="183" t="s">
        <v>71</v>
      </c>
      <c r="D56" s="184"/>
      <c r="E56" s="184"/>
      <c r="F56" s="190" t="s">
        <v>25</v>
      </c>
      <c r="G56" s="191"/>
      <c r="H56" s="191"/>
      <c r="I56" s="191">
        <f>'01_505 509_2021_02 Pol'!G24+'02_505 509_2021 Pol'!G29</f>
        <v>0</v>
      </c>
      <c r="J56" s="188" t="str">
        <f>IF(I64=0,"",I56/I64*100)</f>
        <v/>
      </c>
    </row>
    <row r="57" spans="1:10" ht="36.75" customHeight="1" x14ac:dyDescent="0.2">
      <c r="A57" s="177"/>
      <c r="B57" s="182" t="s">
        <v>72</v>
      </c>
      <c r="C57" s="183" t="s">
        <v>73</v>
      </c>
      <c r="D57" s="184"/>
      <c r="E57" s="184"/>
      <c r="F57" s="190" t="s">
        <v>25</v>
      </c>
      <c r="G57" s="191"/>
      <c r="H57" s="191"/>
      <c r="I57" s="191">
        <f>'01_505 509_2021_02 Pol'!G27</f>
        <v>0</v>
      </c>
      <c r="J57" s="188" t="str">
        <f>IF(I64=0,"",I57/I64*100)</f>
        <v/>
      </c>
    </row>
    <row r="58" spans="1:10" ht="36.75" customHeight="1" x14ac:dyDescent="0.2">
      <c r="A58" s="177"/>
      <c r="B58" s="182" t="s">
        <v>74</v>
      </c>
      <c r="C58" s="183" t="s">
        <v>75</v>
      </c>
      <c r="D58" s="184"/>
      <c r="E58" s="184"/>
      <c r="F58" s="190" t="s">
        <v>25</v>
      </c>
      <c r="G58" s="191"/>
      <c r="H58" s="191"/>
      <c r="I58" s="191">
        <f>'01_505 509_2021_02 Pol'!G49</f>
        <v>0</v>
      </c>
      <c r="J58" s="188" t="str">
        <f>IF(I64=0,"",I58/I64*100)</f>
        <v/>
      </c>
    </row>
    <row r="59" spans="1:10" ht="36.75" customHeight="1" x14ac:dyDescent="0.2">
      <c r="A59" s="177"/>
      <c r="B59" s="182" t="s">
        <v>76</v>
      </c>
      <c r="C59" s="183" t="s">
        <v>77</v>
      </c>
      <c r="D59" s="184"/>
      <c r="E59" s="184"/>
      <c r="F59" s="190" t="s">
        <v>25</v>
      </c>
      <c r="G59" s="191"/>
      <c r="H59" s="191"/>
      <c r="I59" s="191">
        <f>'02_505 509_2021 Pol'!G81</f>
        <v>0</v>
      </c>
      <c r="J59" s="188" t="str">
        <f>IF(I64=0,"",I59/I64*100)</f>
        <v/>
      </c>
    </row>
    <row r="60" spans="1:10" ht="36.75" customHeight="1" x14ac:dyDescent="0.2">
      <c r="A60" s="177"/>
      <c r="B60" s="182" t="s">
        <v>78</v>
      </c>
      <c r="C60" s="183" t="s">
        <v>79</v>
      </c>
      <c r="D60" s="184"/>
      <c r="E60" s="184"/>
      <c r="F60" s="190" t="s">
        <v>25</v>
      </c>
      <c r="G60" s="191"/>
      <c r="H60" s="191"/>
      <c r="I60" s="191">
        <f>'02_505 509_2021 Pol'!G102</f>
        <v>0</v>
      </c>
      <c r="J60" s="188" t="str">
        <f>IF(I64=0,"",I60/I64*100)</f>
        <v/>
      </c>
    </row>
    <row r="61" spans="1:10" ht="36.75" customHeight="1" x14ac:dyDescent="0.2">
      <c r="A61" s="177"/>
      <c r="B61" s="182" t="s">
        <v>80</v>
      </c>
      <c r="C61" s="183" t="s">
        <v>81</v>
      </c>
      <c r="D61" s="184"/>
      <c r="E61" s="184"/>
      <c r="F61" s="190" t="s">
        <v>26</v>
      </c>
      <c r="G61" s="191"/>
      <c r="H61" s="191"/>
      <c r="I61" s="191">
        <f>'02_505 509_2021 Pol'!G106</f>
        <v>0</v>
      </c>
      <c r="J61" s="188" t="str">
        <f>IF(I64=0,"",I61/I64*100)</f>
        <v/>
      </c>
    </row>
    <row r="62" spans="1:10" ht="36.75" customHeight="1" x14ac:dyDescent="0.2">
      <c r="A62" s="177"/>
      <c r="B62" s="182" t="s">
        <v>82</v>
      </c>
      <c r="C62" s="183" t="s">
        <v>83</v>
      </c>
      <c r="D62" s="184"/>
      <c r="E62" s="184"/>
      <c r="F62" s="190" t="s">
        <v>26</v>
      </c>
      <c r="G62" s="191"/>
      <c r="H62" s="191"/>
      <c r="I62" s="191">
        <f>'02_505 509_2021 Pol'!G115</f>
        <v>0</v>
      </c>
      <c r="J62" s="188" t="str">
        <f>IF(I64=0,"",I62/I64*100)</f>
        <v/>
      </c>
    </row>
    <row r="63" spans="1:10" ht="36.75" customHeight="1" x14ac:dyDescent="0.2">
      <c r="A63" s="177"/>
      <c r="B63" s="182" t="s">
        <v>84</v>
      </c>
      <c r="C63" s="183" t="s">
        <v>85</v>
      </c>
      <c r="D63" s="184"/>
      <c r="E63" s="184"/>
      <c r="F63" s="190" t="s">
        <v>86</v>
      </c>
      <c r="G63" s="191"/>
      <c r="H63" s="191"/>
      <c r="I63" s="191">
        <f>'01_505 509_2021_02 Pol'!G78+'02_505 509_2021 Pol'!G130</f>
        <v>0</v>
      </c>
      <c r="J63" s="188" t="str">
        <f>IF(I64=0,"",I63/I64*100)</f>
        <v/>
      </c>
    </row>
    <row r="64" spans="1:10" ht="25.5" customHeight="1" x14ac:dyDescent="0.2">
      <c r="A64" s="178"/>
      <c r="B64" s="185" t="s">
        <v>1</v>
      </c>
      <c r="C64" s="186"/>
      <c r="D64" s="187"/>
      <c r="E64" s="187"/>
      <c r="F64" s="192"/>
      <c r="G64" s="193"/>
      <c r="H64" s="193"/>
      <c r="I64" s="193">
        <f>SUM(I52:I63)</f>
        <v>0</v>
      </c>
      <c r="J64" s="189">
        <f>SUM(J52:J63)</f>
        <v>0</v>
      </c>
    </row>
    <row r="65" spans="6:10" x14ac:dyDescent="0.2">
      <c r="F65" s="133"/>
      <c r="G65" s="133"/>
      <c r="H65" s="133"/>
      <c r="I65" s="133"/>
      <c r="J65" s="134"/>
    </row>
    <row r="66" spans="6:10" x14ac:dyDescent="0.2">
      <c r="F66" s="133"/>
      <c r="G66" s="133"/>
      <c r="H66" s="133"/>
      <c r="I66" s="133"/>
      <c r="J66" s="134"/>
    </row>
    <row r="67" spans="6:10" x14ac:dyDescent="0.2">
      <c r="F67" s="133"/>
      <c r="G67" s="133"/>
      <c r="H67" s="133"/>
      <c r="I67" s="133"/>
      <c r="J67" s="134"/>
    </row>
  </sheetData>
  <sheetProtection algorithmName="SHA-512" hashValue="c3sdS8B9GPbBDafs5Zu8O2XJMd8L4n+YSsWoo7giB7A5cCwqBfLkywM9IARQn+y+WxVnvPtvaxskUzjulkOW3Q==" saltValue="7hZR7V/B8r+MvuuTwZ0W5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pTeigmM4aFisVbYyJ+New711d/J4X4aTVYI9OhgUi9OFIesOMaUzHrSYV8dmkj/cDTbiIBbzoIzH7G+oK0qaBQ==" saltValue="R5zqBFn5WWixTddII9w4s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D2E25-D13F-4884-BFDA-E3BE1CA7A15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89</v>
      </c>
      <c r="B1" s="195"/>
      <c r="C1" s="195"/>
      <c r="D1" s="195"/>
      <c r="E1" s="195"/>
      <c r="F1" s="195"/>
      <c r="G1" s="195"/>
      <c r="AG1" t="s">
        <v>90</v>
      </c>
    </row>
    <row r="2" spans="1:60" ht="24.95" customHeight="1" x14ac:dyDescent="0.2">
      <c r="A2" s="196" t="s">
        <v>7</v>
      </c>
      <c r="B2" s="49" t="s">
        <v>46</v>
      </c>
      <c r="C2" s="199" t="s">
        <v>47</v>
      </c>
      <c r="D2" s="197"/>
      <c r="E2" s="197"/>
      <c r="F2" s="197"/>
      <c r="G2" s="198"/>
      <c r="AG2" t="s">
        <v>91</v>
      </c>
    </row>
    <row r="3" spans="1:60" ht="24.95" customHeight="1" x14ac:dyDescent="0.2">
      <c r="A3" s="196" t="s">
        <v>8</v>
      </c>
      <c r="B3" s="49" t="s">
        <v>50</v>
      </c>
      <c r="C3" s="199" t="s">
        <v>51</v>
      </c>
      <c r="D3" s="197"/>
      <c r="E3" s="197"/>
      <c r="F3" s="197"/>
      <c r="G3" s="198"/>
      <c r="AC3" s="175" t="s">
        <v>91</v>
      </c>
      <c r="AG3" t="s">
        <v>92</v>
      </c>
    </row>
    <row r="4" spans="1:60" ht="24.95" customHeight="1" x14ac:dyDescent="0.2">
      <c r="A4" s="200" t="s">
        <v>9</v>
      </c>
      <c r="B4" s="201" t="s">
        <v>52</v>
      </c>
      <c r="C4" s="202" t="s">
        <v>53</v>
      </c>
      <c r="D4" s="203"/>
      <c r="E4" s="203"/>
      <c r="F4" s="203"/>
      <c r="G4" s="204"/>
      <c r="AG4" t="s">
        <v>93</v>
      </c>
    </row>
    <row r="5" spans="1:60" x14ac:dyDescent="0.2">
      <c r="D5" s="10"/>
    </row>
    <row r="6" spans="1:60" ht="38.25" x14ac:dyDescent="0.2">
      <c r="A6" s="206" t="s">
        <v>94</v>
      </c>
      <c r="B6" s="208" t="s">
        <v>95</v>
      </c>
      <c r="C6" s="208" t="s">
        <v>96</v>
      </c>
      <c r="D6" s="207" t="s">
        <v>97</v>
      </c>
      <c r="E6" s="206" t="s">
        <v>98</v>
      </c>
      <c r="F6" s="205" t="s">
        <v>99</v>
      </c>
      <c r="G6" s="206" t="s">
        <v>29</v>
      </c>
      <c r="H6" s="209" t="s">
        <v>30</v>
      </c>
      <c r="I6" s="209" t="s">
        <v>100</v>
      </c>
      <c r="J6" s="209" t="s">
        <v>31</v>
      </c>
      <c r="K6" s="209" t="s">
        <v>101</v>
      </c>
      <c r="L6" s="209" t="s">
        <v>102</v>
      </c>
      <c r="M6" s="209" t="s">
        <v>103</v>
      </c>
      <c r="N6" s="209" t="s">
        <v>104</v>
      </c>
      <c r="O6" s="209" t="s">
        <v>105</v>
      </c>
      <c r="P6" s="209" t="s">
        <v>106</v>
      </c>
      <c r="Q6" s="209" t="s">
        <v>107</v>
      </c>
      <c r="R6" s="209" t="s">
        <v>108</v>
      </c>
      <c r="S6" s="209" t="s">
        <v>109</v>
      </c>
      <c r="T6" s="209" t="s">
        <v>110</v>
      </c>
      <c r="U6" s="209" t="s">
        <v>111</v>
      </c>
      <c r="V6" s="209" t="s">
        <v>112</v>
      </c>
      <c r="W6" s="209" t="s">
        <v>113</v>
      </c>
      <c r="X6" s="209" t="s">
        <v>114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3" t="s">
        <v>115</v>
      </c>
      <c r="B8" s="224" t="s">
        <v>68</v>
      </c>
      <c r="C8" s="240" t="s">
        <v>69</v>
      </c>
      <c r="D8" s="225"/>
      <c r="E8" s="226"/>
      <c r="F8" s="227"/>
      <c r="G8" s="227">
        <f>SUMIF(AG9:AG23,"&lt;&gt;NOR",G9:G23)</f>
        <v>0</v>
      </c>
      <c r="H8" s="227"/>
      <c r="I8" s="227">
        <f>SUM(I9:I23)</f>
        <v>0</v>
      </c>
      <c r="J8" s="227"/>
      <c r="K8" s="227">
        <f>SUM(K9:K23)</f>
        <v>0</v>
      </c>
      <c r="L8" s="227"/>
      <c r="M8" s="227">
        <f>SUM(M9:M23)</f>
        <v>0</v>
      </c>
      <c r="N8" s="227"/>
      <c r="O8" s="227">
        <f>SUM(O9:O23)</f>
        <v>0.5</v>
      </c>
      <c r="P8" s="227"/>
      <c r="Q8" s="227">
        <f>SUM(Q9:Q23)</f>
        <v>0</v>
      </c>
      <c r="R8" s="227"/>
      <c r="S8" s="227"/>
      <c r="T8" s="228"/>
      <c r="U8" s="222"/>
      <c r="V8" s="222">
        <f>SUM(V9:V23)</f>
        <v>27.62</v>
      </c>
      <c r="W8" s="222"/>
      <c r="X8" s="222"/>
      <c r="AG8" t="s">
        <v>116</v>
      </c>
    </row>
    <row r="9" spans="1:60" ht="22.5" outlineLevel="1" x14ac:dyDescent="0.2">
      <c r="A9" s="229">
        <v>1</v>
      </c>
      <c r="B9" s="230" t="s">
        <v>117</v>
      </c>
      <c r="C9" s="241" t="s">
        <v>118</v>
      </c>
      <c r="D9" s="231" t="s">
        <v>119</v>
      </c>
      <c r="E9" s="232">
        <v>65.462500000000006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 t="s">
        <v>120</v>
      </c>
      <c r="S9" s="234" t="s">
        <v>121</v>
      </c>
      <c r="T9" s="235" t="s">
        <v>122</v>
      </c>
      <c r="U9" s="219">
        <v>0.36</v>
      </c>
      <c r="V9" s="219">
        <f>ROUND(E9*U9,2)</f>
        <v>23.57</v>
      </c>
      <c r="W9" s="219"/>
      <c r="X9" s="219" t="s">
        <v>123</v>
      </c>
      <c r="Y9" s="210"/>
      <c r="Z9" s="210"/>
      <c r="AA9" s="210"/>
      <c r="AB9" s="210"/>
      <c r="AC9" s="210"/>
      <c r="AD9" s="210"/>
      <c r="AE9" s="210"/>
      <c r="AF9" s="210"/>
      <c r="AG9" s="210" t="s">
        <v>124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42"/>
      <c r="D10" s="237"/>
      <c r="E10" s="237"/>
      <c r="F10" s="237"/>
      <c r="G10" s="237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125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29">
        <v>2</v>
      </c>
      <c r="B11" s="230" t="s">
        <v>126</v>
      </c>
      <c r="C11" s="241" t="s">
        <v>127</v>
      </c>
      <c r="D11" s="231" t="s">
        <v>128</v>
      </c>
      <c r="E11" s="232">
        <v>7.8555000000000001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34">
        <v>2.9499999999999999E-3</v>
      </c>
      <c r="O11" s="234">
        <f>ROUND(E11*N11,2)</f>
        <v>0.02</v>
      </c>
      <c r="P11" s="234">
        <v>0</v>
      </c>
      <c r="Q11" s="234">
        <f>ROUND(E11*P11,2)</f>
        <v>0</v>
      </c>
      <c r="R11" s="234" t="s">
        <v>120</v>
      </c>
      <c r="S11" s="234" t="s">
        <v>121</v>
      </c>
      <c r="T11" s="235" t="s">
        <v>121</v>
      </c>
      <c r="U11" s="219">
        <v>0</v>
      </c>
      <c r="V11" s="219">
        <f>ROUND(E11*U11,2)</f>
        <v>0</v>
      </c>
      <c r="W11" s="219"/>
      <c r="X11" s="219" t="s">
        <v>123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124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17"/>
      <c r="B12" s="218"/>
      <c r="C12" s="243" t="s">
        <v>129</v>
      </c>
      <c r="D12" s="220"/>
      <c r="E12" s="221">
        <v>7.8555000000000001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130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17"/>
      <c r="B13" s="218"/>
      <c r="C13" s="244"/>
      <c r="D13" s="236"/>
      <c r="E13" s="236"/>
      <c r="F13" s="236"/>
      <c r="G13" s="236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125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2.5" outlineLevel="1" x14ac:dyDescent="0.2">
      <c r="A14" s="229">
        <v>3</v>
      </c>
      <c r="B14" s="230" t="s">
        <v>131</v>
      </c>
      <c r="C14" s="241" t="s">
        <v>132</v>
      </c>
      <c r="D14" s="231" t="s">
        <v>119</v>
      </c>
      <c r="E14" s="232">
        <v>72.008750000000006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21</v>
      </c>
      <c r="M14" s="234">
        <f>G14*(1+L14/100)</f>
        <v>0</v>
      </c>
      <c r="N14" s="234">
        <v>6.6E-3</v>
      </c>
      <c r="O14" s="234">
        <f>ROUND(E14*N14,2)</f>
        <v>0.48</v>
      </c>
      <c r="P14" s="234">
        <v>0</v>
      </c>
      <c r="Q14" s="234">
        <f>ROUND(E14*P14,2)</f>
        <v>0</v>
      </c>
      <c r="R14" s="234" t="s">
        <v>133</v>
      </c>
      <c r="S14" s="234" t="s">
        <v>121</v>
      </c>
      <c r="T14" s="235" t="s">
        <v>122</v>
      </c>
      <c r="U14" s="219">
        <v>0</v>
      </c>
      <c r="V14" s="219">
        <f>ROUND(E14*U14,2)</f>
        <v>0</v>
      </c>
      <c r="W14" s="219"/>
      <c r="X14" s="219" t="s">
        <v>134</v>
      </c>
      <c r="Y14" s="210"/>
      <c r="Z14" s="210"/>
      <c r="AA14" s="210"/>
      <c r="AB14" s="210"/>
      <c r="AC14" s="210"/>
      <c r="AD14" s="210"/>
      <c r="AE14" s="210"/>
      <c r="AF14" s="210"/>
      <c r="AG14" s="210" t="s">
        <v>135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17"/>
      <c r="B15" s="218"/>
      <c r="C15" s="243" t="s">
        <v>136</v>
      </c>
      <c r="D15" s="220"/>
      <c r="E15" s="221">
        <v>65.462500000000006</v>
      </c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0"/>
      <c r="Z15" s="210"/>
      <c r="AA15" s="210"/>
      <c r="AB15" s="210"/>
      <c r="AC15" s="210"/>
      <c r="AD15" s="210"/>
      <c r="AE15" s="210"/>
      <c r="AF15" s="210"/>
      <c r="AG15" s="210" t="s">
        <v>130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43" t="s">
        <v>137</v>
      </c>
      <c r="D16" s="220"/>
      <c r="E16" s="221">
        <v>6.5462499999999997</v>
      </c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130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44"/>
      <c r="D17" s="236"/>
      <c r="E17" s="236"/>
      <c r="F17" s="236"/>
      <c r="G17" s="236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125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33.75" outlineLevel="1" x14ac:dyDescent="0.2">
      <c r="A18" s="229">
        <v>4</v>
      </c>
      <c r="B18" s="230" t="s">
        <v>138</v>
      </c>
      <c r="C18" s="241" t="s">
        <v>139</v>
      </c>
      <c r="D18" s="231" t="s">
        <v>140</v>
      </c>
      <c r="E18" s="232">
        <v>4.9843000000000002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4" t="s">
        <v>120</v>
      </c>
      <c r="S18" s="234" t="s">
        <v>121</v>
      </c>
      <c r="T18" s="235" t="s">
        <v>121</v>
      </c>
      <c r="U18" s="219">
        <v>0.81200000000000006</v>
      </c>
      <c r="V18" s="219">
        <f>ROUND(E18*U18,2)</f>
        <v>4.05</v>
      </c>
      <c r="W18" s="219"/>
      <c r="X18" s="219" t="s">
        <v>141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142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45" t="s">
        <v>143</v>
      </c>
      <c r="D19" s="238"/>
      <c r="E19" s="238"/>
      <c r="F19" s="238"/>
      <c r="G19" s="238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144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44"/>
      <c r="D20" s="236"/>
      <c r="E20" s="236"/>
      <c r="F20" s="236"/>
      <c r="G20" s="236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125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33.75" outlineLevel="1" x14ac:dyDescent="0.2">
      <c r="A21" s="229">
        <v>5</v>
      </c>
      <c r="B21" s="230" t="s">
        <v>145</v>
      </c>
      <c r="C21" s="241" t="s">
        <v>146</v>
      </c>
      <c r="D21" s="231" t="s">
        <v>140</v>
      </c>
      <c r="E21" s="232">
        <v>4.9843000000000002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4" t="s">
        <v>120</v>
      </c>
      <c r="S21" s="234" t="s">
        <v>121</v>
      </c>
      <c r="T21" s="235" t="s">
        <v>121</v>
      </c>
      <c r="U21" s="219">
        <v>0</v>
      </c>
      <c r="V21" s="219">
        <f>ROUND(E21*U21,2)</f>
        <v>0</v>
      </c>
      <c r="W21" s="219"/>
      <c r="X21" s="219" t="s">
        <v>141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142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45" t="s">
        <v>143</v>
      </c>
      <c r="D22" s="238"/>
      <c r="E22" s="238"/>
      <c r="F22" s="238"/>
      <c r="G22" s="238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144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44"/>
      <c r="D23" s="236"/>
      <c r="E23" s="236"/>
      <c r="F23" s="236"/>
      <c r="G23" s="236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0"/>
      <c r="Z23" s="210"/>
      <c r="AA23" s="210"/>
      <c r="AB23" s="210"/>
      <c r="AC23" s="210"/>
      <c r="AD23" s="210"/>
      <c r="AE23" s="210"/>
      <c r="AF23" s="210"/>
      <c r="AG23" s="210" t="s">
        <v>125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x14ac:dyDescent="0.2">
      <c r="A24" s="223" t="s">
        <v>115</v>
      </c>
      <c r="B24" s="224" t="s">
        <v>70</v>
      </c>
      <c r="C24" s="240" t="s">
        <v>71</v>
      </c>
      <c r="D24" s="225"/>
      <c r="E24" s="226"/>
      <c r="F24" s="227"/>
      <c r="G24" s="227">
        <f>SUMIF(AG25:AG26,"&lt;&gt;NOR",G25:G26)</f>
        <v>0</v>
      </c>
      <c r="H24" s="227"/>
      <c r="I24" s="227">
        <f>SUM(I25:I26)</f>
        <v>0</v>
      </c>
      <c r="J24" s="227"/>
      <c r="K24" s="227">
        <f>SUM(K25:K26)</f>
        <v>0</v>
      </c>
      <c r="L24" s="227"/>
      <c r="M24" s="227">
        <f>SUM(M25:M26)</f>
        <v>0</v>
      </c>
      <c r="N24" s="227"/>
      <c r="O24" s="227">
        <f>SUM(O25:O26)</f>
        <v>0</v>
      </c>
      <c r="P24" s="227"/>
      <c r="Q24" s="227">
        <f>SUM(Q25:Q26)</f>
        <v>0</v>
      </c>
      <c r="R24" s="227"/>
      <c r="S24" s="227"/>
      <c r="T24" s="228"/>
      <c r="U24" s="222"/>
      <c r="V24" s="222">
        <f>SUM(V25:V26)</f>
        <v>0.57999999999999996</v>
      </c>
      <c r="W24" s="222"/>
      <c r="X24" s="222"/>
      <c r="AG24" t="s">
        <v>116</v>
      </c>
    </row>
    <row r="25" spans="1:60" ht="22.5" outlineLevel="1" x14ac:dyDescent="0.2">
      <c r="A25" s="229">
        <v>6</v>
      </c>
      <c r="B25" s="230" t="s">
        <v>147</v>
      </c>
      <c r="C25" s="241" t="s">
        <v>148</v>
      </c>
      <c r="D25" s="231" t="s">
        <v>149</v>
      </c>
      <c r="E25" s="232">
        <v>4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21</v>
      </c>
      <c r="M25" s="234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4" t="s">
        <v>150</v>
      </c>
      <c r="S25" s="234" t="s">
        <v>121</v>
      </c>
      <c r="T25" s="235" t="s">
        <v>121</v>
      </c>
      <c r="U25" s="219">
        <v>0.14399999999999999</v>
      </c>
      <c r="V25" s="219">
        <f>ROUND(E25*U25,2)</f>
        <v>0.57999999999999996</v>
      </c>
      <c r="W25" s="219"/>
      <c r="X25" s="219" t="s">
        <v>123</v>
      </c>
      <c r="Y25" s="210"/>
      <c r="Z25" s="210"/>
      <c r="AA25" s="210"/>
      <c r="AB25" s="210"/>
      <c r="AC25" s="210"/>
      <c r="AD25" s="210"/>
      <c r="AE25" s="210"/>
      <c r="AF25" s="210"/>
      <c r="AG25" s="210" t="s">
        <v>124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17"/>
      <c r="B26" s="218"/>
      <c r="C26" s="242"/>
      <c r="D26" s="237"/>
      <c r="E26" s="237"/>
      <c r="F26" s="237"/>
      <c r="G26" s="237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9"/>
      <c r="Y26" s="210"/>
      <c r="Z26" s="210"/>
      <c r="AA26" s="210"/>
      <c r="AB26" s="210"/>
      <c r="AC26" s="210"/>
      <c r="AD26" s="210"/>
      <c r="AE26" s="210"/>
      <c r="AF26" s="210"/>
      <c r="AG26" s="210" t="s">
        <v>125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x14ac:dyDescent="0.2">
      <c r="A27" s="223" t="s">
        <v>115</v>
      </c>
      <c r="B27" s="224" t="s">
        <v>72</v>
      </c>
      <c r="C27" s="240" t="s">
        <v>73</v>
      </c>
      <c r="D27" s="225"/>
      <c r="E27" s="226"/>
      <c r="F27" s="227"/>
      <c r="G27" s="227">
        <f>SUMIF(AG28:AG48,"&lt;&gt;NOR",G28:G48)</f>
        <v>0</v>
      </c>
      <c r="H27" s="227"/>
      <c r="I27" s="227">
        <f>SUM(I28:I48)</f>
        <v>0</v>
      </c>
      <c r="J27" s="227"/>
      <c r="K27" s="227">
        <f>SUM(K28:K48)</f>
        <v>0</v>
      </c>
      <c r="L27" s="227"/>
      <c r="M27" s="227">
        <f>SUM(M28:M48)</f>
        <v>0</v>
      </c>
      <c r="N27" s="227"/>
      <c r="O27" s="227">
        <f>SUM(O28:O48)</f>
        <v>0.01</v>
      </c>
      <c r="P27" s="227"/>
      <c r="Q27" s="227">
        <f>SUM(Q28:Q48)</f>
        <v>0.08</v>
      </c>
      <c r="R27" s="227"/>
      <c r="S27" s="227"/>
      <c r="T27" s="228"/>
      <c r="U27" s="222"/>
      <c r="V27" s="222">
        <f>SUM(V28:V48)</f>
        <v>10.95</v>
      </c>
      <c r="W27" s="222"/>
      <c r="X27" s="222"/>
      <c r="AG27" t="s">
        <v>116</v>
      </c>
    </row>
    <row r="28" spans="1:60" ht="22.5" outlineLevel="1" x14ac:dyDescent="0.2">
      <c r="A28" s="229">
        <v>7</v>
      </c>
      <c r="B28" s="230" t="s">
        <v>151</v>
      </c>
      <c r="C28" s="241" t="s">
        <v>152</v>
      </c>
      <c r="D28" s="231" t="s">
        <v>153</v>
      </c>
      <c r="E28" s="232">
        <v>81.17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34">
        <v>1.7000000000000001E-4</v>
      </c>
      <c r="O28" s="234">
        <f>ROUND(E28*N28,2)</f>
        <v>0.01</v>
      </c>
      <c r="P28" s="234">
        <v>0</v>
      </c>
      <c r="Q28" s="234">
        <f>ROUND(E28*P28,2)</f>
        <v>0</v>
      </c>
      <c r="R28" s="234" t="s">
        <v>154</v>
      </c>
      <c r="S28" s="234" t="s">
        <v>121</v>
      </c>
      <c r="T28" s="235" t="s">
        <v>122</v>
      </c>
      <c r="U28" s="219">
        <v>0.09</v>
      </c>
      <c r="V28" s="219">
        <f>ROUND(E28*U28,2)</f>
        <v>7.31</v>
      </c>
      <c r="W28" s="219"/>
      <c r="X28" s="219" t="s">
        <v>123</v>
      </c>
      <c r="Y28" s="210"/>
      <c r="Z28" s="210"/>
      <c r="AA28" s="210"/>
      <c r="AB28" s="210"/>
      <c r="AC28" s="210"/>
      <c r="AD28" s="210"/>
      <c r="AE28" s="210"/>
      <c r="AF28" s="210"/>
      <c r="AG28" s="210" t="s">
        <v>124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45" t="s">
        <v>155</v>
      </c>
      <c r="D29" s="238"/>
      <c r="E29" s="238"/>
      <c r="F29" s="238"/>
      <c r="G29" s="238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0"/>
      <c r="Z29" s="210"/>
      <c r="AA29" s="210"/>
      <c r="AB29" s="210"/>
      <c r="AC29" s="210"/>
      <c r="AD29" s="210"/>
      <c r="AE29" s="210"/>
      <c r="AF29" s="210"/>
      <c r="AG29" s="210" t="s">
        <v>144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7"/>
      <c r="B30" s="218"/>
      <c r="C30" s="243" t="s">
        <v>156</v>
      </c>
      <c r="D30" s="220"/>
      <c r="E30" s="221">
        <v>22.55</v>
      </c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0"/>
      <c r="Z30" s="210"/>
      <c r="AA30" s="210"/>
      <c r="AB30" s="210"/>
      <c r="AC30" s="210"/>
      <c r="AD30" s="210"/>
      <c r="AE30" s="210"/>
      <c r="AF30" s="210"/>
      <c r="AG30" s="210" t="s">
        <v>130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43" t="s">
        <v>157</v>
      </c>
      <c r="D31" s="220"/>
      <c r="E31" s="221">
        <v>8.4</v>
      </c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0"/>
      <c r="Z31" s="210"/>
      <c r="AA31" s="210"/>
      <c r="AB31" s="210"/>
      <c r="AC31" s="210"/>
      <c r="AD31" s="210"/>
      <c r="AE31" s="210"/>
      <c r="AF31" s="210"/>
      <c r="AG31" s="210" t="s">
        <v>130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7"/>
      <c r="B32" s="218"/>
      <c r="C32" s="243" t="s">
        <v>158</v>
      </c>
      <c r="D32" s="220"/>
      <c r="E32" s="221">
        <v>12.9</v>
      </c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10"/>
      <c r="Z32" s="210"/>
      <c r="AA32" s="210"/>
      <c r="AB32" s="210"/>
      <c r="AC32" s="210"/>
      <c r="AD32" s="210"/>
      <c r="AE32" s="210"/>
      <c r="AF32" s="210"/>
      <c r="AG32" s="210" t="s">
        <v>130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43" t="s">
        <v>159</v>
      </c>
      <c r="D33" s="220"/>
      <c r="E33" s="221">
        <v>13.2</v>
      </c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0"/>
      <c r="Z33" s="210"/>
      <c r="AA33" s="210"/>
      <c r="AB33" s="210"/>
      <c r="AC33" s="210"/>
      <c r="AD33" s="210"/>
      <c r="AE33" s="210"/>
      <c r="AF33" s="210"/>
      <c r="AG33" s="210" t="s">
        <v>130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7"/>
      <c r="B34" s="218"/>
      <c r="C34" s="243" t="s">
        <v>160</v>
      </c>
      <c r="D34" s="220"/>
      <c r="E34" s="221">
        <v>12.02</v>
      </c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0"/>
      <c r="Z34" s="210"/>
      <c r="AA34" s="210"/>
      <c r="AB34" s="210"/>
      <c r="AC34" s="210"/>
      <c r="AD34" s="210"/>
      <c r="AE34" s="210"/>
      <c r="AF34" s="210"/>
      <c r="AG34" s="210" t="s">
        <v>130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43" t="s">
        <v>161</v>
      </c>
      <c r="D35" s="220"/>
      <c r="E35" s="221">
        <v>12.1</v>
      </c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0"/>
      <c r="Z35" s="210"/>
      <c r="AA35" s="210"/>
      <c r="AB35" s="210"/>
      <c r="AC35" s="210"/>
      <c r="AD35" s="210"/>
      <c r="AE35" s="210"/>
      <c r="AF35" s="210"/>
      <c r="AG35" s="210" t="s">
        <v>130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44"/>
      <c r="D36" s="236"/>
      <c r="E36" s="236"/>
      <c r="F36" s="236"/>
      <c r="G36" s="236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0"/>
      <c r="Z36" s="210"/>
      <c r="AA36" s="210"/>
      <c r="AB36" s="210"/>
      <c r="AC36" s="210"/>
      <c r="AD36" s="210"/>
      <c r="AE36" s="210"/>
      <c r="AF36" s="210"/>
      <c r="AG36" s="210" t="s">
        <v>125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29">
        <v>8</v>
      </c>
      <c r="B37" s="230" t="s">
        <v>162</v>
      </c>
      <c r="C37" s="241" t="s">
        <v>163</v>
      </c>
      <c r="D37" s="231" t="s">
        <v>153</v>
      </c>
      <c r="E37" s="232">
        <v>81.17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34">
        <v>0</v>
      </c>
      <c r="O37" s="234">
        <f>ROUND(E37*N37,2)</f>
        <v>0</v>
      </c>
      <c r="P37" s="234">
        <v>1E-3</v>
      </c>
      <c r="Q37" s="234">
        <f>ROUND(E37*P37,2)</f>
        <v>0.08</v>
      </c>
      <c r="R37" s="234" t="s">
        <v>154</v>
      </c>
      <c r="S37" s="234" t="s">
        <v>121</v>
      </c>
      <c r="T37" s="235" t="s">
        <v>121</v>
      </c>
      <c r="U37" s="219">
        <v>0.03</v>
      </c>
      <c r="V37" s="219">
        <f>ROUND(E37*U37,2)</f>
        <v>2.44</v>
      </c>
      <c r="W37" s="219"/>
      <c r="X37" s="219" t="s">
        <v>123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124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42"/>
      <c r="D38" s="237"/>
      <c r="E38" s="237"/>
      <c r="F38" s="237"/>
      <c r="G38" s="237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0"/>
      <c r="Z38" s="210"/>
      <c r="AA38" s="210"/>
      <c r="AB38" s="210"/>
      <c r="AC38" s="210"/>
      <c r="AD38" s="210"/>
      <c r="AE38" s="210"/>
      <c r="AF38" s="210"/>
      <c r="AG38" s="210" t="s">
        <v>125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ht="33.75" outlineLevel="1" x14ac:dyDescent="0.2">
      <c r="A39" s="229">
        <v>9</v>
      </c>
      <c r="B39" s="230" t="s">
        <v>164</v>
      </c>
      <c r="C39" s="241" t="s">
        <v>165</v>
      </c>
      <c r="D39" s="231" t="s">
        <v>153</v>
      </c>
      <c r="E39" s="232">
        <v>4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34">
        <v>7.1000000000000002E-4</v>
      </c>
      <c r="O39" s="234">
        <f>ROUND(E39*N39,2)</f>
        <v>0</v>
      </c>
      <c r="P39" s="234">
        <v>0</v>
      </c>
      <c r="Q39" s="234">
        <f>ROUND(E39*P39,2)</f>
        <v>0</v>
      </c>
      <c r="R39" s="234" t="s">
        <v>154</v>
      </c>
      <c r="S39" s="234" t="s">
        <v>121</v>
      </c>
      <c r="T39" s="235" t="s">
        <v>122</v>
      </c>
      <c r="U39" s="219">
        <v>0.15</v>
      </c>
      <c r="V39" s="219">
        <f>ROUND(E39*U39,2)</f>
        <v>0.6</v>
      </c>
      <c r="W39" s="219"/>
      <c r="X39" s="219" t="s">
        <v>123</v>
      </c>
      <c r="Y39" s="210"/>
      <c r="Z39" s="210"/>
      <c r="AA39" s="210"/>
      <c r="AB39" s="210"/>
      <c r="AC39" s="210"/>
      <c r="AD39" s="210"/>
      <c r="AE39" s="210"/>
      <c r="AF39" s="210"/>
      <c r="AG39" s="210" t="s">
        <v>124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42"/>
      <c r="D40" s="237"/>
      <c r="E40" s="237"/>
      <c r="F40" s="237"/>
      <c r="G40" s="237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0"/>
      <c r="Z40" s="210"/>
      <c r="AA40" s="210"/>
      <c r="AB40" s="210"/>
      <c r="AC40" s="210"/>
      <c r="AD40" s="210"/>
      <c r="AE40" s="210"/>
      <c r="AF40" s="210"/>
      <c r="AG40" s="210" t="s">
        <v>125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ht="22.5" outlineLevel="1" x14ac:dyDescent="0.2">
      <c r="A41" s="229">
        <v>10</v>
      </c>
      <c r="B41" s="230" t="s">
        <v>166</v>
      </c>
      <c r="C41" s="241" t="s">
        <v>167</v>
      </c>
      <c r="D41" s="231" t="s">
        <v>153</v>
      </c>
      <c r="E41" s="232">
        <v>4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21</v>
      </c>
      <c r="M41" s="234">
        <f>G41*(1+L41/100)</f>
        <v>0</v>
      </c>
      <c r="N41" s="234">
        <v>7.3999999999999999E-4</v>
      </c>
      <c r="O41" s="234">
        <f>ROUND(E41*N41,2)</f>
        <v>0</v>
      </c>
      <c r="P41" s="234">
        <v>0</v>
      </c>
      <c r="Q41" s="234">
        <f>ROUND(E41*P41,2)</f>
        <v>0</v>
      </c>
      <c r="R41" s="234" t="s">
        <v>154</v>
      </c>
      <c r="S41" s="234" t="s">
        <v>121</v>
      </c>
      <c r="T41" s="235" t="s">
        <v>122</v>
      </c>
      <c r="U41" s="219">
        <v>0.15</v>
      </c>
      <c r="V41" s="219">
        <f>ROUND(E41*U41,2)</f>
        <v>0.6</v>
      </c>
      <c r="W41" s="219"/>
      <c r="X41" s="219" t="s">
        <v>123</v>
      </c>
      <c r="Y41" s="210"/>
      <c r="Z41" s="210"/>
      <c r="AA41" s="210"/>
      <c r="AB41" s="210"/>
      <c r="AC41" s="210"/>
      <c r="AD41" s="210"/>
      <c r="AE41" s="210"/>
      <c r="AF41" s="210"/>
      <c r="AG41" s="210" t="s">
        <v>124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42"/>
      <c r="D42" s="237"/>
      <c r="E42" s="237"/>
      <c r="F42" s="237"/>
      <c r="G42" s="237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0"/>
      <c r="Z42" s="210"/>
      <c r="AA42" s="210"/>
      <c r="AB42" s="210"/>
      <c r="AC42" s="210"/>
      <c r="AD42" s="210"/>
      <c r="AE42" s="210"/>
      <c r="AF42" s="210"/>
      <c r="AG42" s="210" t="s">
        <v>125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ht="33.75" outlineLevel="1" x14ac:dyDescent="0.2">
      <c r="A43" s="229">
        <v>11</v>
      </c>
      <c r="B43" s="230" t="s">
        <v>168</v>
      </c>
      <c r="C43" s="241" t="s">
        <v>169</v>
      </c>
      <c r="D43" s="231" t="s">
        <v>140</v>
      </c>
      <c r="E43" s="232">
        <v>0.19600000000000001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34">
        <v>0</v>
      </c>
      <c r="O43" s="234">
        <f>ROUND(E43*N43,2)</f>
        <v>0</v>
      </c>
      <c r="P43" s="234">
        <v>0</v>
      </c>
      <c r="Q43" s="234">
        <f>ROUND(E43*P43,2)</f>
        <v>0</v>
      </c>
      <c r="R43" s="234" t="s">
        <v>154</v>
      </c>
      <c r="S43" s="234" t="s">
        <v>121</v>
      </c>
      <c r="T43" s="235" t="s">
        <v>121</v>
      </c>
      <c r="U43" s="219">
        <v>0</v>
      </c>
      <c r="V43" s="219">
        <f>ROUND(E43*U43,2)</f>
        <v>0</v>
      </c>
      <c r="W43" s="219"/>
      <c r="X43" s="219" t="s">
        <v>141</v>
      </c>
      <c r="Y43" s="210"/>
      <c r="Z43" s="210"/>
      <c r="AA43" s="210"/>
      <c r="AB43" s="210"/>
      <c r="AC43" s="210"/>
      <c r="AD43" s="210"/>
      <c r="AE43" s="210"/>
      <c r="AF43" s="210"/>
      <c r="AG43" s="210" t="s">
        <v>142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7"/>
      <c r="B44" s="218"/>
      <c r="C44" s="245" t="s">
        <v>143</v>
      </c>
      <c r="D44" s="238"/>
      <c r="E44" s="238"/>
      <c r="F44" s="238"/>
      <c r="G44" s="238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0"/>
      <c r="Z44" s="210"/>
      <c r="AA44" s="210"/>
      <c r="AB44" s="210"/>
      <c r="AC44" s="210"/>
      <c r="AD44" s="210"/>
      <c r="AE44" s="210"/>
      <c r="AF44" s="210"/>
      <c r="AG44" s="210" t="s">
        <v>144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7"/>
      <c r="B45" s="218"/>
      <c r="C45" s="244"/>
      <c r="D45" s="236"/>
      <c r="E45" s="236"/>
      <c r="F45" s="236"/>
      <c r="G45" s="236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0"/>
      <c r="Z45" s="210"/>
      <c r="AA45" s="210"/>
      <c r="AB45" s="210"/>
      <c r="AC45" s="210"/>
      <c r="AD45" s="210"/>
      <c r="AE45" s="210"/>
      <c r="AF45" s="210"/>
      <c r="AG45" s="210" t="s">
        <v>125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ht="33.75" outlineLevel="1" x14ac:dyDescent="0.2">
      <c r="A46" s="229">
        <v>12</v>
      </c>
      <c r="B46" s="230" t="s">
        <v>170</v>
      </c>
      <c r="C46" s="241" t="s">
        <v>171</v>
      </c>
      <c r="D46" s="231" t="s">
        <v>140</v>
      </c>
      <c r="E46" s="232">
        <v>0.19600000000000001</v>
      </c>
      <c r="F46" s="233"/>
      <c r="G46" s="234">
        <f>ROUND(E46*F46,2)</f>
        <v>0</v>
      </c>
      <c r="H46" s="233"/>
      <c r="I46" s="234">
        <f>ROUND(E46*H46,2)</f>
        <v>0</v>
      </c>
      <c r="J46" s="233"/>
      <c r="K46" s="234">
        <f>ROUND(E46*J46,2)</f>
        <v>0</v>
      </c>
      <c r="L46" s="234">
        <v>21</v>
      </c>
      <c r="M46" s="234">
        <f>G46*(1+L46/100)</f>
        <v>0</v>
      </c>
      <c r="N46" s="234">
        <v>0</v>
      </c>
      <c r="O46" s="234">
        <f>ROUND(E46*N46,2)</f>
        <v>0</v>
      </c>
      <c r="P46" s="234">
        <v>0</v>
      </c>
      <c r="Q46" s="234">
        <f>ROUND(E46*P46,2)</f>
        <v>0</v>
      </c>
      <c r="R46" s="234" t="s">
        <v>154</v>
      </c>
      <c r="S46" s="234" t="s">
        <v>121</v>
      </c>
      <c r="T46" s="235" t="s">
        <v>121</v>
      </c>
      <c r="U46" s="219">
        <v>0</v>
      </c>
      <c r="V46" s="219">
        <f>ROUND(E46*U46,2)</f>
        <v>0</v>
      </c>
      <c r="W46" s="219"/>
      <c r="X46" s="219" t="s">
        <v>141</v>
      </c>
      <c r="Y46" s="210"/>
      <c r="Z46" s="210"/>
      <c r="AA46" s="210"/>
      <c r="AB46" s="210"/>
      <c r="AC46" s="210"/>
      <c r="AD46" s="210"/>
      <c r="AE46" s="210"/>
      <c r="AF46" s="210"/>
      <c r="AG46" s="210" t="s">
        <v>142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17"/>
      <c r="B47" s="218"/>
      <c r="C47" s="245" t="s">
        <v>143</v>
      </c>
      <c r="D47" s="238"/>
      <c r="E47" s="238"/>
      <c r="F47" s="238"/>
      <c r="G47" s="238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0"/>
      <c r="Z47" s="210"/>
      <c r="AA47" s="210"/>
      <c r="AB47" s="210"/>
      <c r="AC47" s="210"/>
      <c r="AD47" s="210"/>
      <c r="AE47" s="210"/>
      <c r="AF47" s="210"/>
      <c r="AG47" s="210" t="s">
        <v>144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44"/>
      <c r="D48" s="236"/>
      <c r="E48" s="236"/>
      <c r="F48" s="236"/>
      <c r="G48" s="236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0"/>
      <c r="Z48" s="210"/>
      <c r="AA48" s="210"/>
      <c r="AB48" s="210"/>
      <c r="AC48" s="210"/>
      <c r="AD48" s="210"/>
      <c r="AE48" s="210"/>
      <c r="AF48" s="210"/>
      <c r="AG48" s="210" t="s">
        <v>125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x14ac:dyDescent="0.2">
      <c r="A49" s="223" t="s">
        <v>115</v>
      </c>
      <c r="B49" s="224" t="s">
        <v>74</v>
      </c>
      <c r="C49" s="240" t="s">
        <v>75</v>
      </c>
      <c r="D49" s="225"/>
      <c r="E49" s="226"/>
      <c r="F49" s="227"/>
      <c r="G49" s="227">
        <f>SUMIF(AG50:AG77,"&lt;&gt;NOR",G50:G77)</f>
        <v>0</v>
      </c>
      <c r="H49" s="227"/>
      <c r="I49" s="227">
        <f>SUM(I50:I77)</f>
        <v>0</v>
      </c>
      <c r="J49" s="227"/>
      <c r="K49" s="227">
        <f>SUM(K50:K77)</f>
        <v>0</v>
      </c>
      <c r="L49" s="227"/>
      <c r="M49" s="227">
        <f>SUM(M50:M77)</f>
        <v>0</v>
      </c>
      <c r="N49" s="227"/>
      <c r="O49" s="227">
        <f>SUM(O50:O77)</f>
        <v>0.25</v>
      </c>
      <c r="P49" s="227"/>
      <c r="Q49" s="227">
        <f>SUM(Q50:Q77)</f>
        <v>0.13</v>
      </c>
      <c r="R49" s="227"/>
      <c r="S49" s="227"/>
      <c r="T49" s="228"/>
      <c r="U49" s="222"/>
      <c r="V49" s="222">
        <f>SUM(V50:V77)</f>
        <v>44.379999999999995</v>
      </c>
      <c r="W49" s="222"/>
      <c r="X49" s="222"/>
      <c r="AG49" t="s">
        <v>116</v>
      </c>
    </row>
    <row r="50" spans="1:60" outlineLevel="1" x14ac:dyDescent="0.2">
      <c r="A50" s="229">
        <v>13</v>
      </c>
      <c r="B50" s="230" t="s">
        <v>172</v>
      </c>
      <c r="C50" s="241" t="s">
        <v>173</v>
      </c>
      <c r="D50" s="231" t="s">
        <v>119</v>
      </c>
      <c r="E50" s="232">
        <v>65.462500000000006</v>
      </c>
      <c r="F50" s="233"/>
      <c r="G50" s="234">
        <f>ROUND(E50*F50,2)</f>
        <v>0</v>
      </c>
      <c r="H50" s="233"/>
      <c r="I50" s="234">
        <f>ROUND(E50*H50,2)</f>
        <v>0</v>
      </c>
      <c r="J50" s="233"/>
      <c r="K50" s="234">
        <f>ROUND(E50*J50,2)</f>
        <v>0</v>
      </c>
      <c r="L50" s="234">
        <v>21</v>
      </c>
      <c r="M50" s="234">
        <f>G50*(1+L50/100)</f>
        <v>0</v>
      </c>
      <c r="N50" s="234">
        <v>0</v>
      </c>
      <c r="O50" s="234">
        <f>ROUND(E50*N50,2)</f>
        <v>0</v>
      </c>
      <c r="P50" s="234">
        <v>0</v>
      </c>
      <c r="Q50" s="234">
        <f>ROUND(E50*P50,2)</f>
        <v>0</v>
      </c>
      <c r="R50" s="234" t="s">
        <v>154</v>
      </c>
      <c r="S50" s="234" t="s">
        <v>121</v>
      </c>
      <c r="T50" s="235" t="s">
        <v>121</v>
      </c>
      <c r="U50" s="219">
        <v>0.02</v>
      </c>
      <c r="V50" s="219">
        <f>ROUND(E50*U50,2)</f>
        <v>1.31</v>
      </c>
      <c r="W50" s="219"/>
      <c r="X50" s="219" t="s">
        <v>123</v>
      </c>
      <c r="Y50" s="210"/>
      <c r="Z50" s="210"/>
      <c r="AA50" s="210"/>
      <c r="AB50" s="210"/>
      <c r="AC50" s="210"/>
      <c r="AD50" s="210"/>
      <c r="AE50" s="210"/>
      <c r="AF50" s="210"/>
      <c r="AG50" s="210" t="s">
        <v>124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17"/>
      <c r="B51" s="218"/>
      <c r="C51" s="245" t="s">
        <v>174</v>
      </c>
      <c r="D51" s="238"/>
      <c r="E51" s="238"/>
      <c r="F51" s="238"/>
      <c r="G51" s="238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0"/>
      <c r="Z51" s="210"/>
      <c r="AA51" s="210"/>
      <c r="AB51" s="210"/>
      <c r="AC51" s="210"/>
      <c r="AD51" s="210"/>
      <c r="AE51" s="210"/>
      <c r="AF51" s="210"/>
      <c r="AG51" s="210" t="s">
        <v>144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7"/>
      <c r="B52" s="218"/>
      <c r="C52" s="243" t="s">
        <v>175</v>
      </c>
      <c r="D52" s="220"/>
      <c r="E52" s="221">
        <v>65.462500000000006</v>
      </c>
      <c r="F52" s="219"/>
      <c r="G52" s="219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0"/>
      <c r="Z52" s="210"/>
      <c r="AA52" s="210"/>
      <c r="AB52" s="210"/>
      <c r="AC52" s="210"/>
      <c r="AD52" s="210"/>
      <c r="AE52" s="210"/>
      <c r="AF52" s="210"/>
      <c r="AG52" s="210" t="s">
        <v>130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17"/>
      <c r="B53" s="218"/>
      <c r="C53" s="244"/>
      <c r="D53" s="236"/>
      <c r="E53" s="236"/>
      <c r="F53" s="236"/>
      <c r="G53" s="236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0"/>
      <c r="Z53" s="210"/>
      <c r="AA53" s="210"/>
      <c r="AB53" s="210"/>
      <c r="AC53" s="210"/>
      <c r="AD53" s="210"/>
      <c r="AE53" s="210"/>
      <c r="AF53" s="210"/>
      <c r="AG53" s="210" t="s">
        <v>125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ht="22.5" outlineLevel="1" x14ac:dyDescent="0.2">
      <c r="A54" s="229">
        <v>14</v>
      </c>
      <c r="B54" s="230" t="s">
        <v>176</v>
      </c>
      <c r="C54" s="241" t="s">
        <v>177</v>
      </c>
      <c r="D54" s="231" t="s">
        <v>119</v>
      </c>
      <c r="E54" s="232">
        <v>130.92500000000001</v>
      </c>
      <c r="F54" s="233"/>
      <c r="G54" s="234">
        <f>ROUND(E54*F54,2)</f>
        <v>0</v>
      </c>
      <c r="H54" s="233"/>
      <c r="I54" s="234">
        <f>ROUND(E54*H54,2)</f>
        <v>0</v>
      </c>
      <c r="J54" s="233"/>
      <c r="K54" s="234">
        <f>ROUND(E54*J54,2)</f>
        <v>0</v>
      </c>
      <c r="L54" s="234">
        <v>21</v>
      </c>
      <c r="M54" s="234">
        <f>G54*(1+L54/100)</f>
        <v>0</v>
      </c>
      <c r="N54" s="234">
        <v>0</v>
      </c>
      <c r="O54" s="234">
        <f>ROUND(E54*N54,2)</f>
        <v>0</v>
      </c>
      <c r="P54" s="234">
        <v>1E-3</v>
      </c>
      <c r="Q54" s="234">
        <f>ROUND(E54*P54,2)</f>
        <v>0.13</v>
      </c>
      <c r="R54" s="234" t="s">
        <v>154</v>
      </c>
      <c r="S54" s="234" t="s">
        <v>121</v>
      </c>
      <c r="T54" s="235" t="s">
        <v>121</v>
      </c>
      <c r="U54" s="219">
        <v>0.12</v>
      </c>
      <c r="V54" s="219">
        <f>ROUND(E54*U54,2)</f>
        <v>15.71</v>
      </c>
      <c r="W54" s="219"/>
      <c r="X54" s="219" t="s">
        <v>123</v>
      </c>
      <c r="Y54" s="210"/>
      <c r="Z54" s="210"/>
      <c r="AA54" s="210"/>
      <c r="AB54" s="210"/>
      <c r="AC54" s="210"/>
      <c r="AD54" s="210"/>
      <c r="AE54" s="210"/>
      <c r="AF54" s="210"/>
      <c r="AG54" s="210" t="s">
        <v>124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7"/>
      <c r="B55" s="218"/>
      <c r="C55" s="243" t="s">
        <v>178</v>
      </c>
      <c r="D55" s="220"/>
      <c r="E55" s="221">
        <v>22.14</v>
      </c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0"/>
      <c r="Z55" s="210"/>
      <c r="AA55" s="210"/>
      <c r="AB55" s="210"/>
      <c r="AC55" s="210"/>
      <c r="AD55" s="210"/>
      <c r="AE55" s="210"/>
      <c r="AF55" s="210"/>
      <c r="AG55" s="210" t="s">
        <v>130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17"/>
      <c r="B56" s="218"/>
      <c r="C56" s="243" t="s">
        <v>179</v>
      </c>
      <c r="D56" s="220"/>
      <c r="E56" s="221">
        <v>10.26</v>
      </c>
      <c r="F56" s="219"/>
      <c r="G56" s="219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0"/>
      <c r="Z56" s="210"/>
      <c r="AA56" s="210"/>
      <c r="AB56" s="210"/>
      <c r="AC56" s="210"/>
      <c r="AD56" s="210"/>
      <c r="AE56" s="210"/>
      <c r="AF56" s="210"/>
      <c r="AG56" s="210" t="s">
        <v>130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7"/>
      <c r="B57" s="218"/>
      <c r="C57" s="243" t="s">
        <v>180</v>
      </c>
      <c r="D57" s="220"/>
      <c r="E57" s="221">
        <v>10.8</v>
      </c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0"/>
      <c r="Z57" s="210"/>
      <c r="AA57" s="210"/>
      <c r="AB57" s="210"/>
      <c r="AC57" s="210"/>
      <c r="AD57" s="210"/>
      <c r="AE57" s="210"/>
      <c r="AF57" s="210"/>
      <c r="AG57" s="210" t="s">
        <v>130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17"/>
      <c r="B58" s="218"/>
      <c r="C58" s="243" t="s">
        <v>181</v>
      </c>
      <c r="D58" s="220"/>
      <c r="E58" s="221">
        <v>8.7974999999999994</v>
      </c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0"/>
      <c r="Z58" s="210"/>
      <c r="AA58" s="210"/>
      <c r="AB58" s="210"/>
      <c r="AC58" s="210"/>
      <c r="AD58" s="210"/>
      <c r="AE58" s="210"/>
      <c r="AF58" s="210"/>
      <c r="AG58" s="210" t="s">
        <v>130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43" t="s">
        <v>182</v>
      </c>
      <c r="D59" s="220"/>
      <c r="E59" s="221">
        <v>9.01</v>
      </c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0"/>
      <c r="Z59" s="210"/>
      <c r="AA59" s="210"/>
      <c r="AB59" s="210"/>
      <c r="AC59" s="210"/>
      <c r="AD59" s="210"/>
      <c r="AE59" s="210"/>
      <c r="AF59" s="210"/>
      <c r="AG59" s="210" t="s">
        <v>130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43" t="s">
        <v>183</v>
      </c>
      <c r="D60" s="220"/>
      <c r="E60" s="221">
        <v>4.4550000000000001</v>
      </c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0"/>
      <c r="Z60" s="210"/>
      <c r="AA60" s="210"/>
      <c r="AB60" s="210"/>
      <c r="AC60" s="210"/>
      <c r="AD60" s="210"/>
      <c r="AE60" s="210"/>
      <c r="AF60" s="210"/>
      <c r="AG60" s="210" t="s">
        <v>130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43" t="s">
        <v>184</v>
      </c>
      <c r="D61" s="220"/>
      <c r="E61" s="221">
        <v>65.462500000000006</v>
      </c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0"/>
      <c r="Z61" s="210"/>
      <c r="AA61" s="210"/>
      <c r="AB61" s="210"/>
      <c r="AC61" s="210"/>
      <c r="AD61" s="210"/>
      <c r="AE61" s="210"/>
      <c r="AF61" s="210"/>
      <c r="AG61" s="210" t="s">
        <v>130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44"/>
      <c r="D62" s="236"/>
      <c r="E62" s="236"/>
      <c r="F62" s="236"/>
      <c r="G62" s="236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0"/>
      <c r="Z62" s="210"/>
      <c r="AA62" s="210"/>
      <c r="AB62" s="210"/>
      <c r="AC62" s="210"/>
      <c r="AD62" s="210"/>
      <c r="AE62" s="210"/>
      <c r="AF62" s="210"/>
      <c r="AG62" s="210" t="s">
        <v>125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ht="22.5" outlineLevel="1" x14ac:dyDescent="0.2">
      <c r="A63" s="229">
        <v>15</v>
      </c>
      <c r="B63" s="230" t="s">
        <v>185</v>
      </c>
      <c r="C63" s="241" t="s">
        <v>186</v>
      </c>
      <c r="D63" s="231" t="s">
        <v>119</v>
      </c>
      <c r="E63" s="232">
        <v>72.008750000000006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21</v>
      </c>
      <c r="M63" s="234">
        <f>G63*(1+L63/100)</f>
        <v>0</v>
      </c>
      <c r="N63" s="234">
        <v>3.46E-3</v>
      </c>
      <c r="O63" s="234">
        <f>ROUND(E63*N63,2)</f>
        <v>0.25</v>
      </c>
      <c r="P63" s="234">
        <v>0</v>
      </c>
      <c r="Q63" s="234">
        <f>ROUND(E63*P63,2)</f>
        <v>0</v>
      </c>
      <c r="R63" s="234" t="s">
        <v>154</v>
      </c>
      <c r="S63" s="234" t="s">
        <v>121</v>
      </c>
      <c r="T63" s="235" t="s">
        <v>122</v>
      </c>
      <c r="U63" s="219">
        <v>0.38</v>
      </c>
      <c r="V63" s="219">
        <f>ROUND(E63*U63,2)</f>
        <v>27.36</v>
      </c>
      <c r="W63" s="219"/>
      <c r="X63" s="219" t="s">
        <v>123</v>
      </c>
      <c r="Y63" s="210"/>
      <c r="Z63" s="210"/>
      <c r="AA63" s="210"/>
      <c r="AB63" s="210"/>
      <c r="AC63" s="210"/>
      <c r="AD63" s="210"/>
      <c r="AE63" s="210"/>
      <c r="AF63" s="210"/>
      <c r="AG63" s="210" t="s">
        <v>124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17"/>
      <c r="B64" s="218"/>
      <c r="C64" s="243" t="s">
        <v>187</v>
      </c>
      <c r="D64" s="220"/>
      <c r="E64" s="221">
        <v>22.14</v>
      </c>
      <c r="F64" s="219"/>
      <c r="G64" s="21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0"/>
      <c r="Z64" s="210"/>
      <c r="AA64" s="210"/>
      <c r="AB64" s="210"/>
      <c r="AC64" s="210"/>
      <c r="AD64" s="210"/>
      <c r="AE64" s="210"/>
      <c r="AF64" s="210"/>
      <c r="AG64" s="210" t="s">
        <v>130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43" t="s">
        <v>188</v>
      </c>
      <c r="D65" s="220"/>
      <c r="E65" s="221">
        <v>10.26</v>
      </c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0"/>
      <c r="Z65" s="210"/>
      <c r="AA65" s="210"/>
      <c r="AB65" s="210"/>
      <c r="AC65" s="210"/>
      <c r="AD65" s="210"/>
      <c r="AE65" s="210"/>
      <c r="AF65" s="210"/>
      <c r="AG65" s="210" t="s">
        <v>130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17"/>
      <c r="B66" s="218"/>
      <c r="C66" s="243" t="s">
        <v>189</v>
      </c>
      <c r="D66" s="220"/>
      <c r="E66" s="221">
        <v>10.8</v>
      </c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0"/>
      <c r="Z66" s="210"/>
      <c r="AA66" s="210"/>
      <c r="AB66" s="210"/>
      <c r="AC66" s="210"/>
      <c r="AD66" s="210"/>
      <c r="AE66" s="210"/>
      <c r="AF66" s="210"/>
      <c r="AG66" s="210" t="s">
        <v>130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7"/>
      <c r="B67" s="218"/>
      <c r="C67" s="243" t="s">
        <v>190</v>
      </c>
      <c r="D67" s="220"/>
      <c r="E67" s="221">
        <v>8.7974999999999994</v>
      </c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0"/>
      <c r="Z67" s="210"/>
      <c r="AA67" s="210"/>
      <c r="AB67" s="210"/>
      <c r="AC67" s="210"/>
      <c r="AD67" s="210"/>
      <c r="AE67" s="210"/>
      <c r="AF67" s="210"/>
      <c r="AG67" s="210" t="s">
        <v>130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17"/>
      <c r="B68" s="218"/>
      <c r="C68" s="243" t="s">
        <v>191</v>
      </c>
      <c r="D68" s="220"/>
      <c r="E68" s="221">
        <v>9.01</v>
      </c>
      <c r="F68" s="219"/>
      <c r="G68" s="219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0"/>
      <c r="Z68" s="210"/>
      <c r="AA68" s="210"/>
      <c r="AB68" s="210"/>
      <c r="AC68" s="210"/>
      <c r="AD68" s="210"/>
      <c r="AE68" s="210"/>
      <c r="AF68" s="210"/>
      <c r="AG68" s="210" t="s">
        <v>130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17"/>
      <c r="B69" s="218"/>
      <c r="C69" s="243" t="s">
        <v>192</v>
      </c>
      <c r="D69" s="220"/>
      <c r="E69" s="221">
        <v>4.4550000000000001</v>
      </c>
      <c r="F69" s="219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0"/>
      <c r="Z69" s="210"/>
      <c r="AA69" s="210"/>
      <c r="AB69" s="210"/>
      <c r="AC69" s="210"/>
      <c r="AD69" s="210"/>
      <c r="AE69" s="210"/>
      <c r="AF69" s="210"/>
      <c r="AG69" s="210" t="s">
        <v>130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7"/>
      <c r="B70" s="218"/>
      <c r="C70" s="243" t="s">
        <v>193</v>
      </c>
      <c r="D70" s="220"/>
      <c r="E70" s="221">
        <v>6.5462499999999997</v>
      </c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0"/>
      <c r="Z70" s="210"/>
      <c r="AA70" s="210"/>
      <c r="AB70" s="210"/>
      <c r="AC70" s="210"/>
      <c r="AD70" s="210"/>
      <c r="AE70" s="210"/>
      <c r="AF70" s="210"/>
      <c r="AG70" s="210" t="s">
        <v>130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17"/>
      <c r="B71" s="218"/>
      <c r="C71" s="244"/>
      <c r="D71" s="236"/>
      <c r="E71" s="236"/>
      <c r="F71" s="236"/>
      <c r="G71" s="236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0"/>
      <c r="Z71" s="210"/>
      <c r="AA71" s="210"/>
      <c r="AB71" s="210"/>
      <c r="AC71" s="210"/>
      <c r="AD71" s="210"/>
      <c r="AE71" s="210"/>
      <c r="AF71" s="210"/>
      <c r="AG71" s="210" t="s">
        <v>125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ht="33.75" outlineLevel="1" x14ac:dyDescent="0.2">
      <c r="A72" s="229">
        <v>16</v>
      </c>
      <c r="B72" s="230" t="s">
        <v>194</v>
      </c>
      <c r="C72" s="241" t="s">
        <v>195</v>
      </c>
      <c r="D72" s="231" t="s">
        <v>140</v>
      </c>
      <c r="E72" s="232">
        <v>0.24915000000000001</v>
      </c>
      <c r="F72" s="233"/>
      <c r="G72" s="234">
        <f>ROUND(E72*F72,2)</f>
        <v>0</v>
      </c>
      <c r="H72" s="233"/>
      <c r="I72" s="234">
        <f>ROUND(E72*H72,2)</f>
        <v>0</v>
      </c>
      <c r="J72" s="233"/>
      <c r="K72" s="234">
        <f>ROUND(E72*J72,2)</f>
        <v>0</v>
      </c>
      <c r="L72" s="234">
        <v>21</v>
      </c>
      <c r="M72" s="234">
        <f>G72*(1+L72/100)</f>
        <v>0</v>
      </c>
      <c r="N72" s="234">
        <v>0</v>
      </c>
      <c r="O72" s="234">
        <f>ROUND(E72*N72,2)</f>
        <v>0</v>
      </c>
      <c r="P72" s="234">
        <v>0</v>
      </c>
      <c r="Q72" s="234">
        <f>ROUND(E72*P72,2)</f>
        <v>0</v>
      </c>
      <c r="R72" s="234" t="s">
        <v>154</v>
      </c>
      <c r="S72" s="234" t="s">
        <v>121</v>
      </c>
      <c r="T72" s="235" t="s">
        <v>121</v>
      </c>
      <c r="U72" s="219">
        <v>0</v>
      </c>
      <c r="V72" s="219">
        <f>ROUND(E72*U72,2)</f>
        <v>0</v>
      </c>
      <c r="W72" s="219"/>
      <c r="X72" s="219" t="s">
        <v>141</v>
      </c>
      <c r="Y72" s="210"/>
      <c r="Z72" s="210"/>
      <c r="AA72" s="210"/>
      <c r="AB72" s="210"/>
      <c r="AC72" s="210"/>
      <c r="AD72" s="210"/>
      <c r="AE72" s="210"/>
      <c r="AF72" s="210"/>
      <c r="AG72" s="210" t="s">
        <v>142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17"/>
      <c r="B73" s="218"/>
      <c r="C73" s="245" t="s">
        <v>196</v>
      </c>
      <c r="D73" s="238"/>
      <c r="E73" s="238"/>
      <c r="F73" s="238"/>
      <c r="G73" s="238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10"/>
      <c r="Z73" s="210"/>
      <c r="AA73" s="210"/>
      <c r="AB73" s="210"/>
      <c r="AC73" s="210"/>
      <c r="AD73" s="210"/>
      <c r="AE73" s="210"/>
      <c r="AF73" s="210"/>
      <c r="AG73" s="210" t="s">
        <v>144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17"/>
      <c r="B74" s="218"/>
      <c r="C74" s="244"/>
      <c r="D74" s="236"/>
      <c r="E74" s="236"/>
      <c r="F74" s="236"/>
      <c r="G74" s="236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9"/>
      <c r="Y74" s="210"/>
      <c r="Z74" s="210"/>
      <c r="AA74" s="210"/>
      <c r="AB74" s="210"/>
      <c r="AC74" s="210"/>
      <c r="AD74" s="210"/>
      <c r="AE74" s="210"/>
      <c r="AF74" s="210"/>
      <c r="AG74" s="210" t="s">
        <v>125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ht="33.75" outlineLevel="1" x14ac:dyDescent="0.2">
      <c r="A75" s="229">
        <v>17</v>
      </c>
      <c r="B75" s="230" t="s">
        <v>197</v>
      </c>
      <c r="C75" s="241" t="s">
        <v>198</v>
      </c>
      <c r="D75" s="231" t="s">
        <v>140</v>
      </c>
      <c r="E75" s="232">
        <v>2.4914999999999998</v>
      </c>
      <c r="F75" s="233"/>
      <c r="G75" s="234">
        <f>ROUND(E75*F75,2)</f>
        <v>0</v>
      </c>
      <c r="H75" s="233"/>
      <c r="I75" s="234">
        <f>ROUND(E75*H75,2)</f>
        <v>0</v>
      </c>
      <c r="J75" s="233"/>
      <c r="K75" s="234">
        <f>ROUND(E75*J75,2)</f>
        <v>0</v>
      </c>
      <c r="L75" s="234">
        <v>21</v>
      </c>
      <c r="M75" s="234">
        <f>G75*(1+L75/100)</f>
        <v>0</v>
      </c>
      <c r="N75" s="234">
        <v>0</v>
      </c>
      <c r="O75" s="234">
        <f>ROUND(E75*N75,2)</f>
        <v>0</v>
      </c>
      <c r="P75" s="234">
        <v>0</v>
      </c>
      <c r="Q75" s="234">
        <f>ROUND(E75*P75,2)</f>
        <v>0</v>
      </c>
      <c r="R75" s="234" t="s">
        <v>154</v>
      </c>
      <c r="S75" s="234" t="s">
        <v>121</v>
      </c>
      <c r="T75" s="235" t="s">
        <v>121</v>
      </c>
      <c r="U75" s="219">
        <v>0</v>
      </c>
      <c r="V75" s="219">
        <f>ROUND(E75*U75,2)</f>
        <v>0</v>
      </c>
      <c r="W75" s="219"/>
      <c r="X75" s="219" t="s">
        <v>141</v>
      </c>
      <c r="Y75" s="210"/>
      <c r="Z75" s="210"/>
      <c r="AA75" s="210"/>
      <c r="AB75" s="210"/>
      <c r="AC75" s="210"/>
      <c r="AD75" s="210"/>
      <c r="AE75" s="210"/>
      <c r="AF75" s="210"/>
      <c r="AG75" s="210" t="s">
        <v>142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17"/>
      <c r="B76" s="218"/>
      <c r="C76" s="245" t="s">
        <v>196</v>
      </c>
      <c r="D76" s="238"/>
      <c r="E76" s="238"/>
      <c r="F76" s="238"/>
      <c r="G76" s="238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0"/>
      <c r="Z76" s="210"/>
      <c r="AA76" s="210"/>
      <c r="AB76" s="210"/>
      <c r="AC76" s="210"/>
      <c r="AD76" s="210"/>
      <c r="AE76" s="210"/>
      <c r="AF76" s="210"/>
      <c r="AG76" s="210" t="s">
        <v>144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17"/>
      <c r="B77" s="218"/>
      <c r="C77" s="244"/>
      <c r="D77" s="236"/>
      <c r="E77" s="236"/>
      <c r="F77" s="236"/>
      <c r="G77" s="236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10"/>
      <c r="Z77" s="210"/>
      <c r="AA77" s="210"/>
      <c r="AB77" s="210"/>
      <c r="AC77" s="210"/>
      <c r="AD77" s="210"/>
      <c r="AE77" s="210"/>
      <c r="AF77" s="210"/>
      <c r="AG77" s="210" t="s">
        <v>125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x14ac:dyDescent="0.2">
      <c r="A78" s="223" t="s">
        <v>115</v>
      </c>
      <c r="B78" s="224" t="s">
        <v>84</v>
      </c>
      <c r="C78" s="240" t="s">
        <v>85</v>
      </c>
      <c r="D78" s="225"/>
      <c r="E78" s="226"/>
      <c r="F78" s="227"/>
      <c r="G78" s="227">
        <f>SUMIF(AG79:AG86,"&lt;&gt;NOR",G79:G86)</f>
        <v>0</v>
      </c>
      <c r="H78" s="227"/>
      <c r="I78" s="227">
        <f>SUM(I79:I86)</f>
        <v>0</v>
      </c>
      <c r="J78" s="227"/>
      <c r="K78" s="227">
        <f>SUM(K79:K86)</f>
        <v>0</v>
      </c>
      <c r="L78" s="227"/>
      <c r="M78" s="227">
        <f>SUM(M79:M86)</f>
        <v>0</v>
      </c>
      <c r="N78" s="227"/>
      <c r="O78" s="227">
        <f>SUM(O79:O86)</f>
        <v>0</v>
      </c>
      <c r="P78" s="227"/>
      <c r="Q78" s="227">
        <f>SUM(Q79:Q86)</f>
        <v>0</v>
      </c>
      <c r="R78" s="227"/>
      <c r="S78" s="227"/>
      <c r="T78" s="228"/>
      <c r="U78" s="222"/>
      <c r="V78" s="222">
        <f>SUM(V79:V86)</f>
        <v>0.53</v>
      </c>
      <c r="W78" s="222"/>
      <c r="X78" s="222"/>
      <c r="AG78" t="s">
        <v>116</v>
      </c>
    </row>
    <row r="79" spans="1:60" ht="22.5" outlineLevel="1" x14ac:dyDescent="0.2">
      <c r="A79" s="229">
        <v>18</v>
      </c>
      <c r="B79" s="230" t="s">
        <v>199</v>
      </c>
      <c r="C79" s="241" t="s">
        <v>200</v>
      </c>
      <c r="D79" s="231" t="s">
        <v>140</v>
      </c>
      <c r="E79" s="232">
        <v>0.21210000000000001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21</v>
      </c>
      <c r="M79" s="234">
        <f>G79*(1+L79/100)</f>
        <v>0</v>
      </c>
      <c r="N79" s="234">
        <v>0</v>
      </c>
      <c r="O79" s="234">
        <f>ROUND(E79*N79,2)</f>
        <v>0</v>
      </c>
      <c r="P79" s="234">
        <v>0</v>
      </c>
      <c r="Q79" s="234">
        <f>ROUND(E79*P79,2)</f>
        <v>0</v>
      </c>
      <c r="R79" s="234" t="s">
        <v>201</v>
      </c>
      <c r="S79" s="234" t="s">
        <v>121</v>
      </c>
      <c r="T79" s="235" t="s">
        <v>121</v>
      </c>
      <c r="U79" s="219">
        <v>2.0089999999999999</v>
      </c>
      <c r="V79" s="219">
        <f>ROUND(E79*U79,2)</f>
        <v>0.43</v>
      </c>
      <c r="W79" s="219"/>
      <c r="X79" s="219" t="s">
        <v>202</v>
      </c>
      <c r="Y79" s="210"/>
      <c r="Z79" s="210"/>
      <c r="AA79" s="210"/>
      <c r="AB79" s="210"/>
      <c r="AC79" s="210"/>
      <c r="AD79" s="210"/>
      <c r="AE79" s="210"/>
      <c r="AF79" s="210"/>
      <c r="AG79" s="210" t="s">
        <v>203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42"/>
      <c r="D80" s="237"/>
      <c r="E80" s="237"/>
      <c r="F80" s="237"/>
      <c r="G80" s="237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0"/>
      <c r="Z80" s="210"/>
      <c r="AA80" s="210"/>
      <c r="AB80" s="210"/>
      <c r="AC80" s="210"/>
      <c r="AD80" s="210"/>
      <c r="AE80" s="210"/>
      <c r="AF80" s="210"/>
      <c r="AG80" s="210" t="s">
        <v>125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29">
        <v>19</v>
      </c>
      <c r="B81" s="230" t="s">
        <v>204</v>
      </c>
      <c r="C81" s="241" t="s">
        <v>205</v>
      </c>
      <c r="D81" s="231" t="s">
        <v>140</v>
      </c>
      <c r="E81" s="232">
        <v>0.21210000000000001</v>
      </c>
      <c r="F81" s="233"/>
      <c r="G81" s="234">
        <f>ROUND(E81*F81,2)</f>
        <v>0</v>
      </c>
      <c r="H81" s="233"/>
      <c r="I81" s="234">
        <f>ROUND(E81*H81,2)</f>
        <v>0</v>
      </c>
      <c r="J81" s="233"/>
      <c r="K81" s="234">
        <f>ROUND(E81*J81,2)</f>
        <v>0</v>
      </c>
      <c r="L81" s="234">
        <v>21</v>
      </c>
      <c r="M81" s="234">
        <f>G81*(1+L81/100)</f>
        <v>0</v>
      </c>
      <c r="N81" s="234">
        <v>0</v>
      </c>
      <c r="O81" s="234">
        <f>ROUND(E81*N81,2)</f>
        <v>0</v>
      </c>
      <c r="P81" s="234">
        <v>0</v>
      </c>
      <c r="Q81" s="234">
        <f>ROUND(E81*P81,2)</f>
        <v>0</v>
      </c>
      <c r="R81" s="234" t="s">
        <v>201</v>
      </c>
      <c r="S81" s="234" t="s">
        <v>121</v>
      </c>
      <c r="T81" s="235" t="s">
        <v>121</v>
      </c>
      <c r="U81" s="219">
        <v>0.49</v>
      </c>
      <c r="V81" s="219">
        <f>ROUND(E81*U81,2)</f>
        <v>0.1</v>
      </c>
      <c r="W81" s="219"/>
      <c r="X81" s="219" t="s">
        <v>202</v>
      </c>
      <c r="Y81" s="210"/>
      <c r="Z81" s="210"/>
      <c r="AA81" s="210"/>
      <c r="AB81" s="210"/>
      <c r="AC81" s="210"/>
      <c r="AD81" s="210"/>
      <c r="AE81" s="210"/>
      <c r="AF81" s="210"/>
      <c r="AG81" s="210" t="s">
        <v>203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17"/>
      <c r="B82" s="218"/>
      <c r="C82" s="242"/>
      <c r="D82" s="237"/>
      <c r="E82" s="237"/>
      <c r="F82" s="237"/>
      <c r="G82" s="237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0"/>
      <c r="Z82" s="210"/>
      <c r="AA82" s="210"/>
      <c r="AB82" s="210"/>
      <c r="AC82" s="210"/>
      <c r="AD82" s="210"/>
      <c r="AE82" s="210"/>
      <c r="AF82" s="210"/>
      <c r="AG82" s="210" t="s">
        <v>125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29">
        <v>20</v>
      </c>
      <c r="B83" s="230" t="s">
        <v>206</v>
      </c>
      <c r="C83" s="241" t="s">
        <v>207</v>
      </c>
      <c r="D83" s="231" t="s">
        <v>140</v>
      </c>
      <c r="E83" s="232">
        <v>0.21210000000000001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34">
        <v>21</v>
      </c>
      <c r="M83" s="234">
        <f>G83*(1+L83/100)</f>
        <v>0</v>
      </c>
      <c r="N83" s="234">
        <v>0</v>
      </c>
      <c r="O83" s="234">
        <f>ROUND(E83*N83,2)</f>
        <v>0</v>
      </c>
      <c r="P83" s="234">
        <v>0</v>
      </c>
      <c r="Q83" s="234">
        <f>ROUND(E83*P83,2)</f>
        <v>0</v>
      </c>
      <c r="R83" s="234" t="s">
        <v>201</v>
      </c>
      <c r="S83" s="234" t="s">
        <v>121</v>
      </c>
      <c r="T83" s="235" t="s">
        <v>121</v>
      </c>
      <c r="U83" s="219">
        <v>0</v>
      </c>
      <c r="V83" s="219">
        <f>ROUND(E83*U83,2)</f>
        <v>0</v>
      </c>
      <c r="W83" s="219"/>
      <c r="X83" s="219" t="s">
        <v>202</v>
      </c>
      <c r="Y83" s="210"/>
      <c r="Z83" s="210"/>
      <c r="AA83" s="210"/>
      <c r="AB83" s="210"/>
      <c r="AC83" s="210"/>
      <c r="AD83" s="210"/>
      <c r="AE83" s="210"/>
      <c r="AF83" s="210"/>
      <c r="AG83" s="210" t="s">
        <v>203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17"/>
      <c r="B84" s="218"/>
      <c r="C84" s="242"/>
      <c r="D84" s="237"/>
      <c r="E84" s="237"/>
      <c r="F84" s="237"/>
      <c r="G84" s="237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0"/>
      <c r="Z84" s="210"/>
      <c r="AA84" s="210"/>
      <c r="AB84" s="210"/>
      <c r="AC84" s="210"/>
      <c r="AD84" s="210"/>
      <c r="AE84" s="210"/>
      <c r="AF84" s="210"/>
      <c r="AG84" s="210" t="s">
        <v>125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29">
        <v>21</v>
      </c>
      <c r="B85" s="230" t="s">
        <v>208</v>
      </c>
      <c r="C85" s="241" t="s">
        <v>209</v>
      </c>
      <c r="D85" s="231" t="s">
        <v>140</v>
      </c>
      <c r="E85" s="232">
        <v>0.21210000000000001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21</v>
      </c>
      <c r="M85" s="234">
        <f>G85*(1+L85/100)</f>
        <v>0</v>
      </c>
      <c r="N85" s="234">
        <v>0</v>
      </c>
      <c r="O85" s="234">
        <f>ROUND(E85*N85,2)</f>
        <v>0</v>
      </c>
      <c r="P85" s="234">
        <v>0</v>
      </c>
      <c r="Q85" s="234">
        <f>ROUND(E85*P85,2)</f>
        <v>0</v>
      </c>
      <c r="R85" s="234" t="s">
        <v>201</v>
      </c>
      <c r="S85" s="234" t="s">
        <v>121</v>
      </c>
      <c r="T85" s="235" t="s">
        <v>121</v>
      </c>
      <c r="U85" s="219">
        <v>0</v>
      </c>
      <c r="V85" s="219">
        <f>ROUND(E85*U85,2)</f>
        <v>0</v>
      </c>
      <c r="W85" s="219"/>
      <c r="X85" s="219" t="s">
        <v>202</v>
      </c>
      <c r="Y85" s="210"/>
      <c r="Z85" s="210"/>
      <c r="AA85" s="210"/>
      <c r="AB85" s="210"/>
      <c r="AC85" s="210"/>
      <c r="AD85" s="210"/>
      <c r="AE85" s="210"/>
      <c r="AF85" s="210"/>
      <c r="AG85" s="210" t="s">
        <v>203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17"/>
      <c r="B86" s="218"/>
      <c r="C86" s="242"/>
      <c r="D86" s="237"/>
      <c r="E86" s="237"/>
      <c r="F86" s="237"/>
      <c r="G86" s="237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0"/>
      <c r="Z86" s="210"/>
      <c r="AA86" s="210"/>
      <c r="AB86" s="210"/>
      <c r="AC86" s="210"/>
      <c r="AD86" s="210"/>
      <c r="AE86" s="210"/>
      <c r="AF86" s="210"/>
      <c r="AG86" s="210" t="s">
        <v>125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x14ac:dyDescent="0.2">
      <c r="A87" s="3"/>
      <c r="B87" s="4"/>
      <c r="C87" s="246"/>
      <c r="D87" s="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AE87">
        <v>15</v>
      </c>
      <c r="AF87">
        <v>21</v>
      </c>
      <c r="AG87" t="s">
        <v>102</v>
      </c>
    </row>
    <row r="88" spans="1:60" x14ac:dyDescent="0.2">
      <c r="A88" s="213"/>
      <c r="B88" s="214" t="s">
        <v>29</v>
      </c>
      <c r="C88" s="247"/>
      <c r="D88" s="215"/>
      <c r="E88" s="216"/>
      <c r="F88" s="216"/>
      <c r="G88" s="239">
        <f>G8+G24+G27+G49+G78</f>
        <v>0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AE88">
        <f>SUMIF(L7:L86,AE87,G7:G86)</f>
        <v>0</v>
      </c>
      <c r="AF88">
        <f>SUMIF(L7:L86,AF87,G7:G86)</f>
        <v>0</v>
      </c>
      <c r="AG88" t="s">
        <v>210</v>
      </c>
    </row>
    <row r="89" spans="1:60" x14ac:dyDescent="0.2">
      <c r="C89" s="248"/>
      <c r="D89" s="10"/>
      <c r="AG89" t="s">
        <v>211</v>
      </c>
    </row>
    <row r="90" spans="1:60" x14ac:dyDescent="0.2">
      <c r="D90" s="10"/>
    </row>
    <row r="91" spans="1:60" x14ac:dyDescent="0.2">
      <c r="D91" s="10"/>
    </row>
    <row r="92" spans="1:60" x14ac:dyDescent="0.2">
      <c r="D92" s="10"/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dbiSfMGh9GX2UXHWKxO2pEjUm/CWmtlwPRQoXrxjWsxaTovKhPjVMcSkva1B+ErUjdctPKSX2hcOQLGKtOLRGg==" saltValue="7XQjtPHBTzYeUxGQzvRHkQ==" spinCount="100000" sheet="1"/>
  <mergeCells count="33">
    <mergeCell ref="C82:G82"/>
    <mergeCell ref="C84:G84"/>
    <mergeCell ref="C86:G86"/>
    <mergeCell ref="C71:G71"/>
    <mergeCell ref="C73:G73"/>
    <mergeCell ref="C74:G74"/>
    <mergeCell ref="C76:G76"/>
    <mergeCell ref="C77:G77"/>
    <mergeCell ref="C80:G80"/>
    <mergeCell ref="C45:G45"/>
    <mergeCell ref="C47:G47"/>
    <mergeCell ref="C48:G48"/>
    <mergeCell ref="C51:G51"/>
    <mergeCell ref="C53:G53"/>
    <mergeCell ref="C62:G62"/>
    <mergeCell ref="C29:G29"/>
    <mergeCell ref="C36:G36"/>
    <mergeCell ref="C38:G38"/>
    <mergeCell ref="C40:G40"/>
    <mergeCell ref="C42:G42"/>
    <mergeCell ref="C44:G44"/>
    <mergeCell ref="C17:G17"/>
    <mergeCell ref="C19:G19"/>
    <mergeCell ref="C20:G20"/>
    <mergeCell ref="C22:G22"/>
    <mergeCell ref="C23:G23"/>
    <mergeCell ref="C26:G26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761F5-42BF-4394-B880-D17F152C08F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89</v>
      </c>
      <c r="B1" s="195"/>
      <c r="C1" s="195"/>
      <c r="D1" s="195"/>
      <c r="E1" s="195"/>
      <c r="F1" s="195"/>
      <c r="G1" s="195"/>
      <c r="AG1" t="s">
        <v>90</v>
      </c>
    </row>
    <row r="2" spans="1:60" ht="24.95" customHeight="1" x14ac:dyDescent="0.2">
      <c r="A2" s="196" t="s">
        <v>7</v>
      </c>
      <c r="B2" s="49" t="s">
        <v>46</v>
      </c>
      <c r="C2" s="199" t="s">
        <v>47</v>
      </c>
      <c r="D2" s="197"/>
      <c r="E2" s="197"/>
      <c r="F2" s="197"/>
      <c r="G2" s="198"/>
      <c r="AG2" t="s">
        <v>91</v>
      </c>
    </row>
    <row r="3" spans="1:60" ht="24.95" customHeight="1" x14ac:dyDescent="0.2">
      <c r="A3" s="196" t="s">
        <v>8</v>
      </c>
      <c r="B3" s="49" t="s">
        <v>54</v>
      </c>
      <c r="C3" s="199" t="s">
        <v>55</v>
      </c>
      <c r="D3" s="197"/>
      <c r="E3" s="197"/>
      <c r="F3" s="197"/>
      <c r="G3" s="198"/>
      <c r="AC3" s="175" t="s">
        <v>91</v>
      </c>
      <c r="AG3" t="s">
        <v>92</v>
      </c>
    </row>
    <row r="4" spans="1:60" ht="24.95" customHeight="1" x14ac:dyDescent="0.2">
      <c r="A4" s="200" t="s">
        <v>9</v>
      </c>
      <c r="B4" s="201" t="s">
        <v>56</v>
      </c>
      <c r="C4" s="202" t="s">
        <v>57</v>
      </c>
      <c r="D4" s="203"/>
      <c r="E4" s="203"/>
      <c r="F4" s="203"/>
      <c r="G4" s="204"/>
      <c r="AG4" t="s">
        <v>93</v>
      </c>
    </row>
    <row r="5" spans="1:60" x14ac:dyDescent="0.2">
      <c r="D5" s="10"/>
    </row>
    <row r="6" spans="1:60" ht="38.25" x14ac:dyDescent="0.2">
      <c r="A6" s="206" t="s">
        <v>94</v>
      </c>
      <c r="B6" s="208" t="s">
        <v>95</v>
      </c>
      <c r="C6" s="208" t="s">
        <v>96</v>
      </c>
      <c r="D6" s="207" t="s">
        <v>97</v>
      </c>
      <c r="E6" s="206" t="s">
        <v>98</v>
      </c>
      <c r="F6" s="205" t="s">
        <v>99</v>
      </c>
      <c r="G6" s="206" t="s">
        <v>29</v>
      </c>
      <c r="H6" s="209" t="s">
        <v>30</v>
      </c>
      <c r="I6" s="209" t="s">
        <v>100</v>
      </c>
      <c r="J6" s="209" t="s">
        <v>31</v>
      </c>
      <c r="K6" s="209" t="s">
        <v>101</v>
      </c>
      <c r="L6" s="209" t="s">
        <v>102</v>
      </c>
      <c r="M6" s="209" t="s">
        <v>103</v>
      </c>
      <c r="N6" s="209" t="s">
        <v>104</v>
      </c>
      <c r="O6" s="209" t="s">
        <v>105</v>
      </c>
      <c r="P6" s="209" t="s">
        <v>106</v>
      </c>
      <c r="Q6" s="209" t="s">
        <v>107</v>
      </c>
      <c r="R6" s="209" t="s">
        <v>108</v>
      </c>
      <c r="S6" s="209" t="s">
        <v>109</v>
      </c>
      <c r="T6" s="209" t="s">
        <v>110</v>
      </c>
      <c r="U6" s="209" t="s">
        <v>111</v>
      </c>
      <c r="V6" s="209" t="s">
        <v>112</v>
      </c>
      <c r="W6" s="209" t="s">
        <v>113</v>
      </c>
      <c r="X6" s="209" t="s">
        <v>114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3" t="s">
        <v>115</v>
      </c>
      <c r="B8" s="224" t="s">
        <v>62</v>
      </c>
      <c r="C8" s="240" t="s">
        <v>63</v>
      </c>
      <c r="D8" s="225"/>
      <c r="E8" s="226"/>
      <c r="F8" s="227"/>
      <c r="G8" s="227">
        <f>SUMIF(AG9:AG14,"&lt;&gt;NOR",G9:G14)</f>
        <v>0</v>
      </c>
      <c r="H8" s="227"/>
      <c r="I8" s="227">
        <f>SUM(I9:I14)</f>
        <v>0</v>
      </c>
      <c r="J8" s="227"/>
      <c r="K8" s="227">
        <f>SUM(K9:K14)</f>
        <v>0</v>
      </c>
      <c r="L8" s="227"/>
      <c r="M8" s="227">
        <f>SUM(M9:M14)</f>
        <v>0</v>
      </c>
      <c r="N8" s="227"/>
      <c r="O8" s="227">
        <f>SUM(O9:O14)</f>
        <v>0.73</v>
      </c>
      <c r="P8" s="227"/>
      <c r="Q8" s="227">
        <f>SUM(Q9:Q14)</f>
        <v>0</v>
      </c>
      <c r="R8" s="227"/>
      <c r="S8" s="227"/>
      <c r="T8" s="228"/>
      <c r="U8" s="222"/>
      <c r="V8" s="222">
        <f>SUM(V9:V14)</f>
        <v>28.38</v>
      </c>
      <c r="W8" s="222"/>
      <c r="X8" s="222"/>
      <c r="AG8" t="s">
        <v>116</v>
      </c>
    </row>
    <row r="9" spans="1:60" ht="33.75" outlineLevel="1" x14ac:dyDescent="0.2">
      <c r="A9" s="229">
        <v>1</v>
      </c>
      <c r="B9" s="230" t="s">
        <v>212</v>
      </c>
      <c r="C9" s="241" t="s">
        <v>213</v>
      </c>
      <c r="D9" s="231" t="s">
        <v>119</v>
      </c>
      <c r="E9" s="232">
        <v>28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2.5950000000000001E-2</v>
      </c>
      <c r="O9" s="234">
        <f>ROUND(E9*N9,2)</f>
        <v>0.73</v>
      </c>
      <c r="P9" s="234">
        <v>0</v>
      </c>
      <c r="Q9" s="234">
        <f>ROUND(E9*P9,2)</f>
        <v>0</v>
      </c>
      <c r="R9" s="234" t="s">
        <v>214</v>
      </c>
      <c r="S9" s="234" t="s">
        <v>121</v>
      </c>
      <c r="T9" s="235" t="s">
        <v>122</v>
      </c>
      <c r="U9" s="219">
        <v>0.99</v>
      </c>
      <c r="V9" s="219">
        <f>ROUND(E9*U9,2)</f>
        <v>27.72</v>
      </c>
      <c r="W9" s="219"/>
      <c r="X9" s="219" t="s">
        <v>123</v>
      </c>
      <c r="Y9" s="210"/>
      <c r="Z9" s="210"/>
      <c r="AA9" s="210"/>
      <c r="AB9" s="210"/>
      <c r="AC9" s="210"/>
      <c r="AD9" s="210"/>
      <c r="AE9" s="210"/>
      <c r="AF9" s="210"/>
      <c r="AG9" s="210" t="s">
        <v>124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1" x14ac:dyDescent="0.2">
      <c r="A10" s="217"/>
      <c r="B10" s="218"/>
      <c r="C10" s="245" t="s">
        <v>215</v>
      </c>
      <c r="D10" s="238"/>
      <c r="E10" s="238"/>
      <c r="F10" s="238"/>
      <c r="G10" s="238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144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49" t="str">
        <f>C10</f>
        <v>zřízení nosné konstrukce příčky, vložení tepelné izolace tl. do 5 cm, montáž desek, tmelení spár Q2 a úprava rohů. Včetně dodávek materiálu.</v>
      </c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43" t="s">
        <v>216</v>
      </c>
      <c r="D11" s="220"/>
      <c r="E11" s="221">
        <v>28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130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17"/>
      <c r="B12" s="218"/>
      <c r="C12" s="244"/>
      <c r="D12" s="236"/>
      <c r="E12" s="236"/>
      <c r="F12" s="236"/>
      <c r="G12" s="236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125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33.75" outlineLevel="1" x14ac:dyDescent="0.2">
      <c r="A13" s="229">
        <v>2</v>
      </c>
      <c r="B13" s="230" t="s">
        <v>217</v>
      </c>
      <c r="C13" s="241" t="s">
        <v>218</v>
      </c>
      <c r="D13" s="231" t="s">
        <v>149</v>
      </c>
      <c r="E13" s="232">
        <v>1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34">
        <v>4.9500000000000004E-3</v>
      </c>
      <c r="O13" s="234">
        <f>ROUND(E13*N13,2)</f>
        <v>0</v>
      </c>
      <c r="P13" s="234">
        <v>0</v>
      </c>
      <c r="Q13" s="234">
        <f>ROUND(E13*P13,2)</f>
        <v>0</v>
      </c>
      <c r="R13" s="234" t="s">
        <v>214</v>
      </c>
      <c r="S13" s="234" t="s">
        <v>121</v>
      </c>
      <c r="T13" s="235" t="s">
        <v>121</v>
      </c>
      <c r="U13" s="219">
        <v>0.66</v>
      </c>
      <c r="V13" s="219">
        <f>ROUND(E13*U13,2)</f>
        <v>0.66</v>
      </c>
      <c r="W13" s="219"/>
      <c r="X13" s="219" t="s">
        <v>123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124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42"/>
      <c r="D14" s="237"/>
      <c r="E14" s="237"/>
      <c r="F14" s="237"/>
      <c r="G14" s="237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125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x14ac:dyDescent="0.2">
      <c r="A15" s="223" t="s">
        <v>115</v>
      </c>
      <c r="B15" s="224" t="s">
        <v>64</v>
      </c>
      <c r="C15" s="240" t="s">
        <v>65</v>
      </c>
      <c r="D15" s="225"/>
      <c r="E15" s="226"/>
      <c r="F15" s="227"/>
      <c r="G15" s="227">
        <f>SUMIF(AG16:AG18,"&lt;&gt;NOR",G16:G18)</f>
        <v>0</v>
      </c>
      <c r="H15" s="227"/>
      <c r="I15" s="227">
        <f>SUM(I16:I18)</f>
        <v>0</v>
      </c>
      <c r="J15" s="227"/>
      <c r="K15" s="227">
        <f>SUM(K16:K18)</f>
        <v>0</v>
      </c>
      <c r="L15" s="227"/>
      <c r="M15" s="227">
        <f>SUM(M16:M18)</f>
        <v>0</v>
      </c>
      <c r="N15" s="227"/>
      <c r="O15" s="227">
        <f>SUM(O16:O18)</f>
        <v>0</v>
      </c>
      <c r="P15" s="227"/>
      <c r="Q15" s="227">
        <f>SUM(Q16:Q18)</f>
        <v>0</v>
      </c>
      <c r="R15" s="227"/>
      <c r="S15" s="227"/>
      <c r="T15" s="228"/>
      <c r="U15" s="222"/>
      <c r="V15" s="222">
        <f>SUM(V16:V18)</f>
        <v>25.22</v>
      </c>
      <c r="W15" s="222"/>
      <c r="X15" s="222"/>
      <c r="AG15" t="s">
        <v>116</v>
      </c>
    </row>
    <row r="16" spans="1:60" ht="56.25" outlineLevel="1" x14ac:dyDescent="0.2">
      <c r="A16" s="229">
        <v>3</v>
      </c>
      <c r="B16" s="230" t="s">
        <v>219</v>
      </c>
      <c r="C16" s="241" t="s">
        <v>220</v>
      </c>
      <c r="D16" s="231" t="s">
        <v>119</v>
      </c>
      <c r="E16" s="232">
        <v>81.36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21</v>
      </c>
      <c r="M16" s="234">
        <f>G16*(1+L16/100)</f>
        <v>0</v>
      </c>
      <c r="N16" s="234">
        <v>4.0000000000000003E-5</v>
      </c>
      <c r="O16" s="234">
        <f>ROUND(E16*N16,2)</f>
        <v>0</v>
      </c>
      <c r="P16" s="234">
        <v>0</v>
      </c>
      <c r="Q16" s="234">
        <f>ROUND(E16*P16,2)</f>
        <v>0</v>
      </c>
      <c r="R16" s="234" t="s">
        <v>214</v>
      </c>
      <c r="S16" s="234" t="s">
        <v>121</v>
      </c>
      <c r="T16" s="235" t="s">
        <v>121</v>
      </c>
      <c r="U16" s="219">
        <v>0.31</v>
      </c>
      <c r="V16" s="219">
        <f>ROUND(E16*U16,2)</f>
        <v>25.22</v>
      </c>
      <c r="W16" s="219"/>
      <c r="X16" s="219" t="s">
        <v>123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124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43" t="s">
        <v>221</v>
      </c>
      <c r="D17" s="220"/>
      <c r="E17" s="221">
        <v>81.36</v>
      </c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130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17"/>
      <c r="B18" s="218"/>
      <c r="C18" s="244"/>
      <c r="D18" s="236"/>
      <c r="E18" s="236"/>
      <c r="F18" s="236"/>
      <c r="G18" s="236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0"/>
      <c r="Z18" s="210"/>
      <c r="AA18" s="210"/>
      <c r="AB18" s="210"/>
      <c r="AC18" s="210"/>
      <c r="AD18" s="210"/>
      <c r="AE18" s="210"/>
      <c r="AF18" s="210"/>
      <c r="AG18" s="210" t="s">
        <v>125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x14ac:dyDescent="0.2">
      <c r="A19" s="223" t="s">
        <v>115</v>
      </c>
      <c r="B19" s="224" t="s">
        <v>66</v>
      </c>
      <c r="C19" s="240" t="s">
        <v>67</v>
      </c>
      <c r="D19" s="225"/>
      <c r="E19" s="226"/>
      <c r="F19" s="227"/>
      <c r="G19" s="227">
        <f>SUMIF(AG20:AG28,"&lt;&gt;NOR",G20:G28)</f>
        <v>0</v>
      </c>
      <c r="H19" s="227"/>
      <c r="I19" s="227">
        <f>SUM(I20:I28)</f>
        <v>0</v>
      </c>
      <c r="J19" s="227"/>
      <c r="K19" s="227">
        <f>SUM(K20:K28)</f>
        <v>0</v>
      </c>
      <c r="L19" s="227"/>
      <c r="M19" s="227">
        <f>SUM(M20:M28)</f>
        <v>0</v>
      </c>
      <c r="N19" s="227"/>
      <c r="O19" s="227">
        <f>SUM(O20:O28)</f>
        <v>0</v>
      </c>
      <c r="P19" s="227"/>
      <c r="Q19" s="227">
        <f>SUM(Q20:Q28)</f>
        <v>0</v>
      </c>
      <c r="R19" s="227"/>
      <c r="S19" s="227"/>
      <c r="T19" s="228"/>
      <c r="U19" s="222"/>
      <c r="V19" s="222">
        <f>SUM(V20:V28)</f>
        <v>0.33</v>
      </c>
      <c r="W19" s="222"/>
      <c r="X19" s="222"/>
      <c r="AG19" t="s">
        <v>116</v>
      </c>
    </row>
    <row r="20" spans="1:60" outlineLevel="1" x14ac:dyDescent="0.2">
      <c r="A20" s="229">
        <v>4</v>
      </c>
      <c r="B20" s="230" t="s">
        <v>222</v>
      </c>
      <c r="C20" s="241" t="s">
        <v>223</v>
      </c>
      <c r="D20" s="231" t="s">
        <v>140</v>
      </c>
      <c r="E20" s="232">
        <v>0.73480000000000001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34">
        <v>0</v>
      </c>
      <c r="O20" s="234">
        <f>ROUND(E20*N20,2)</f>
        <v>0</v>
      </c>
      <c r="P20" s="234">
        <v>0</v>
      </c>
      <c r="Q20" s="234">
        <f>ROUND(E20*P20,2)</f>
        <v>0</v>
      </c>
      <c r="R20" s="234" t="s">
        <v>214</v>
      </c>
      <c r="S20" s="234" t="s">
        <v>121</v>
      </c>
      <c r="T20" s="235" t="s">
        <v>121</v>
      </c>
      <c r="U20" s="219">
        <v>0.307</v>
      </c>
      <c r="V20" s="219">
        <f>ROUND(E20*U20,2)</f>
        <v>0.23</v>
      </c>
      <c r="W20" s="219"/>
      <c r="X20" s="219" t="s">
        <v>141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142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17"/>
      <c r="B21" s="218"/>
      <c r="C21" s="245" t="s">
        <v>224</v>
      </c>
      <c r="D21" s="238"/>
      <c r="E21" s="238"/>
      <c r="F21" s="238"/>
      <c r="G21" s="238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0"/>
      <c r="Z21" s="210"/>
      <c r="AA21" s="210"/>
      <c r="AB21" s="210"/>
      <c r="AC21" s="210"/>
      <c r="AD21" s="210"/>
      <c r="AE21" s="210"/>
      <c r="AF21" s="210"/>
      <c r="AG21" s="210" t="s">
        <v>144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49" t="str">
        <f>C21</f>
        <v>přesun hmot pro budovy občanské výstavby (JKSO 801), budovy pro bydlení (JKSO 803) budovy pro výrobu a služby (JKSO 812) s nosnou svislou konstrukcí zděnou z cihel nebo tvárnic nebo kovovou</v>
      </c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44"/>
      <c r="D22" s="236"/>
      <c r="E22" s="236"/>
      <c r="F22" s="236"/>
      <c r="G22" s="236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125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33.75" outlineLevel="1" x14ac:dyDescent="0.2">
      <c r="A23" s="229">
        <v>5</v>
      </c>
      <c r="B23" s="230" t="s">
        <v>225</v>
      </c>
      <c r="C23" s="241" t="s">
        <v>226</v>
      </c>
      <c r="D23" s="231" t="s">
        <v>140</v>
      </c>
      <c r="E23" s="232">
        <v>0.73480000000000001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4" t="s">
        <v>214</v>
      </c>
      <c r="S23" s="234" t="s">
        <v>121</v>
      </c>
      <c r="T23" s="235" t="s">
        <v>121</v>
      </c>
      <c r="U23" s="219">
        <v>0.13800000000000001</v>
      </c>
      <c r="V23" s="219">
        <f>ROUND(E23*U23,2)</f>
        <v>0.1</v>
      </c>
      <c r="W23" s="219"/>
      <c r="X23" s="219" t="s">
        <v>141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142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1" x14ac:dyDescent="0.2">
      <c r="A24" s="217"/>
      <c r="B24" s="218"/>
      <c r="C24" s="245" t="s">
        <v>224</v>
      </c>
      <c r="D24" s="238"/>
      <c r="E24" s="238"/>
      <c r="F24" s="238"/>
      <c r="G24" s="238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144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49" t="str">
        <f>C24</f>
        <v>přesun hmot pro budovy občanské výstavby (JKSO 801), budovy pro bydlení (JKSO 803) budovy pro výrobu a služby (JKSO 812) s nosnou svislou konstrukcí zděnou z cihel nebo tvárnic nebo kovovou</v>
      </c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44"/>
      <c r="D25" s="236"/>
      <c r="E25" s="236"/>
      <c r="F25" s="236"/>
      <c r="G25" s="236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0"/>
      <c r="Z25" s="210"/>
      <c r="AA25" s="210"/>
      <c r="AB25" s="210"/>
      <c r="AC25" s="210"/>
      <c r="AD25" s="210"/>
      <c r="AE25" s="210"/>
      <c r="AF25" s="210"/>
      <c r="AG25" s="210" t="s">
        <v>125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33.75" outlineLevel="1" x14ac:dyDescent="0.2">
      <c r="A26" s="229">
        <v>6</v>
      </c>
      <c r="B26" s="230" t="s">
        <v>227</v>
      </c>
      <c r="C26" s="241" t="s">
        <v>228</v>
      </c>
      <c r="D26" s="231" t="s">
        <v>140</v>
      </c>
      <c r="E26" s="232">
        <v>7.3479999999999999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34">
        <v>0</v>
      </c>
      <c r="O26" s="234">
        <f>ROUND(E26*N26,2)</f>
        <v>0</v>
      </c>
      <c r="P26" s="234">
        <v>0</v>
      </c>
      <c r="Q26" s="234">
        <f>ROUND(E26*P26,2)</f>
        <v>0</v>
      </c>
      <c r="R26" s="234" t="s">
        <v>214</v>
      </c>
      <c r="S26" s="234" t="s">
        <v>121</v>
      </c>
      <c r="T26" s="235" t="s">
        <v>121</v>
      </c>
      <c r="U26" s="219">
        <v>0</v>
      </c>
      <c r="V26" s="219">
        <f>ROUND(E26*U26,2)</f>
        <v>0</v>
      </c>
      <c r="W26" s="219"/>
      <c r="X26" s="219" t="s">
        <v>141</v>
      </c>
      <c r="Y26" s="210"/>
      <c r="Z26" s="210"/>
      <c r="AA26" s="210"/>
      <c r="AB26" s="210"/>
      <c r="AC26" s="210"/>
      <c r="AD26" s="210"/>
      <c r="AE26" s="210"/>
      <c r="AF26" s="210"/>
      <c r="AG26" s="210" t="s">
        <v>142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2.5" outlineLevel="1" x14ac:dyDescent="0.2">
      <c r="A27" s="217"/>
      <c r="B27" s="218"/>
      <c r="C27" s="245" t="s">
        <v>224</v>
      </c>
      <c r="D27" s="238"/>
      <c r="E27" s="238"/>
      <c r="F27" s="238"/>
      <c r="G27" s="238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10"/>
      <c r="Z27" s="210"/>
      <c r="AA27" s="210"/>
      <c r="AB27" s="210"/>
      <c r="AC27" s="210"/>
      <c r="AD27" s="210"/>
      <c r="AE27" s="210"/>
      <c r="AF27" s="210"/>
      <c r="AG27" s="210" t="s">
        <v>144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49" t="str">
        <f>C27</f>
        <v>přesun hmot pro budovy občanské výstavby (JKSO 801), budovy pro bydlení (JKSO 803) budovy pro výrobu a služby (JKSO 812) s nosnou svislou konstrukcí zděnou z cihel nebo tvárnic nebo kovovou</v>
      </c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44"/>
      <c r="D28" s="236"/>
      <c r="E28" s="236"/>
      <c r="F28" s="236"/>
      <c r="G28" s="236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0"/>
      <c r="Z28" s="210"/>
      <c r="AA28" s="210"/>
      <c r="AB28" s="210"/>
      <c r="AC28" s="210"/>
      <c r="AD28" s="210"/>
      <c r="AE28" s="210"/>
      <c r="AF28" s="210"/>
      <c r="AG28" s="210" t="s">
        <v>125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x14ac:dyDescent="0.2">
      <c r="A29" s="223" t="s">
        <v>115</v>
      </c>
      <c r="B29" s="224" t="s">
        <v>70</v>
      </c>
      <c r="C29" s="240" t="s">
        <v>71</v>
      </c>
      <c r="D29" s="225"/>
      <c r="E29" s="226"/>
      <c r="F29" s="227"/>
      <c r="G29" s="227">
        <f>SUMIF(AG30:AG80,"&lt;&gt;NOR",G30:G80)</f>
        <v>0</v>
      </c>
      <c r="H29" s="227"/>
      <c r="I29" s="227">
        <f>SUM(I30:I80)</f>
        <v>0</v>
      </c>
      <c r="J29" s="227"/>
      <c r="K29" s="227">
        <f>SUM(K30:K80)</f>
        <v>0</v>
      </c>
      <c r="L29" s="227"/>
      <c r="M29" s="227">
        <f>SUM(M30:M80)</f>
        <v>0</v>
      </c>
      <c r="N29" s="227"/>
      <c r="O29" s="227">
        <f>SUM(O30:O80)</f>
        <v>0.21000000000000002</v>
      </c>
      <c r="P29" s="227"/>
      <c r="Q29" s="227">
        <f>SUM(Q30:Q80)</f>
        <v>1.19</v>
      </c>
      <c r="R29" s="227"/>
      <c r="S29" s="227"/>
      <c r="T29" s="228"/>
      <c r="U29" s="222"/>
      <c r="V29" s="222">
        <f>SUM(V30:V80)</f>
        <v>37.019999999999996</v>
      </c>
      <c r="W29" s="222"/>
      <c r="X29" s="222"/>
      <c r="AG29" t="s">
        <v>116</v>
      </c>
    </row>
    <row r="30" spans="1:60" outlineLevel="1" x14ac:dyDescent="0.2">
      <c r="A30" s="229">
        <v>7</v>
      </c>
      <c r="B30" s="230" t="s">
        <v>229</v>
      </c>
      <c r="C30" s="241" t="s">
        <v>230</v>
      </c>
      <c r="D30" s="231" t="s">
        <v>119</v>
      </c>
      <c r="E30" s="232">
        <v>24.25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34">
        <v>0</v>
      </c>
      <c r="O30" s="234">
        <f>ROUND(E30*N30,2)</f>
        <v>0</v>
      </c>
      <c r="P30" s="234">
        <v>1.695E-2</v>
      </c>
      <c r="Q30" s="234">
        <f>ROUND(E30*P30,2)</f>
        <v>0.41</v>
      </c>
      <c r="R30" s="234" t="s">
        <v>150</v>
      </c>
      <c r="S30" s="234" t="s">
        <v>121</v>
      </c>
      <c r="T30" s="235" t="s">
        <v>121</v>
      </c>
      <c r="U30" s="219">
        <v>0.16400000000000001</v>
      </c>
      <c r="V30" s="219">
        <f>ROUND(E30*U30,2)</f>
        <v>3.98</v>
      </c>
      <c r="W30" s="219"/>
      <c r="X30" s="219" t="s">
        <v>123</v>
      </c>
      <c r="Y30" s="210"/>
      <c r="Z30" s="210"/>
      <c r="AA30" s="210"/>
      <c r="AB30" s="210"/>
      <c r="AC30" s="210"/>
      <c r="AD30" s="210"/>
      <c r="AE30" s="210"/>
      <c r="AF30" s="210"/>
      <c r="AG30" s="210" t="s">
        <v>124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45" t="s">
        <v>231</v>
      </c>
      <c r="D31" s="238"/>
      <c r="E31" s="238"/>
      <c r="F31" s="238"/>
      <c r="G31" s="238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0"/>
      <c r="Z31" s="210"/>
      <c r="AA31" s="210"/>
      <c r="AB31" s="210"/>
      <c r="AC31" s="210"/>
      <c r="AD31" s="210"/>
      <c r="AE31" s="210"/>
      <c r="AF31" s="210"/>
      <c r="AG31" s="210" t="s">
        <v>144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7"/>
      <c r="B32" s="218"/>
      <c r="C32" s="243" t="s">
        <v>232</v>
      </c>
      <c r="D32" s="220"/>
      <c r="E32" s="221">
        <v>24.25</v>
      </c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10"/>
      <c r="Z32" s="210"/>
      <c r="AA32" s="210"/>
      <c r="AB32" s="210"/>
      <c r="AC32" s="210"/>
      <c r="AD32" s="210"/>
      <c r="AE32" s="210"/>
      <c r="AF32" s="210"/>
      <c r="AG32" s="210" t="s">
        <v>130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44"/>
      <c r="D33" s="236"/>
      <c r="E33" s="236"/>
      <c r="F33" s="236"/>
      <c r="G33" s="236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0"/>
      <c r="Z33" s="210"/>
      <c r="AA33" s="210"/>
      <c r="AB33" s="210"/>
      <c r="AC33" s="210"/>
      <c r="AD33" s="210"/>
      <c r="AE33" s="210"/>
      <c r="AF33" s="210"/>
      <c r="AG33" s="210" t="s">
        <v>125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22.5" outlineLevel="1" x14ac:dyDescent="0.2">
      <c r="A34" s="229">
        <v>8</v>
      </c>
      <c r="B34" s="230" t="s">
        <v>233</v>
      </c>
      <c r="C34" s="241" t="s">
        <v>234</v>
      </c>
      <c r="D34" s="231" t="s">
        <v>119</v>
      </c>
      <c r="E34" s="232">
        <v>10.5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34">
        <v>1.9000000000000001E-4</v>
      </c>
      <c r="O34" s="234">
        <f>ROUND(E34*N34,2)</f>
        <v>0</v>
      </c>
      <c r="P34" s="234">
        <v>0</v>
      </c>
      <c r="Q34" s="234">
        <f>ROUND(E34*P34,2)</f>
        <v>0</v>
      </c>
      <c r="R34" s="234" t="s">
        <v>150</v>
      </c>
      <c r="S34" s="234" t="s">
        <v>121</v>
      </c>
      <c r="T34" s="235" t="s">
        <v>121</v>
      </c>
      <c r="U34" s="219">
        <v>0.81</v>
      </c>
      <c r="V34" s="219">
        <f>ROUND(E34*U34,2)</f>
        <v>8.51</v>
      </c>
      <c r="W34" s="219"/>
      <c r="X34" s="219" t="s">
        <v>123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124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42"/>
      <c r="D35" s="237"/>
      <c r="E35" s="237"/>
      <c r="F35" s="237"/>
      <c r="G35" s="237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0"/>
      <c r="Z35" s="210"/>
      <c r="AA35" s="210"/>
      <c r="AB35" s="210"/>
      <c r="AC35" s="210"/>
      <c r="AD35" s="210"/>
      <c r="AE35" s="210"/>
      <c r="AF35" s="210"/>
      <c r="AG35" s="210" t="s">
        <v>125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22.5" outlineLevel="1" x14ac:dyDescent="0.2">
      <c r="A36" s="229">
        <v>9</v>
      </c>
      <c r="B36" s="230" t="s">
        <v>235</v>
      </c>
      <c r="C36" s="241" t="s">
        <v>236</v>
      </c>
      <c r="D36" s="231" t="s">
        <v>153</v>
      </c>
      <c r="E36" s="232">
        <v>27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21</v>
      </c>
      <c r="M36" s="234">
        <f>G36*(1+L36/100)</f>
        <v>0</v>
      </c>
      <c r="N36" s="234">
        <v>1.8000000000000001E-4</v>
      </c>
      <c r="O36" s="234">
        <f>ROUND(E36*N36,2)</f>
        <v>0</v>
      </c>
      <c r="P36" s="234">
        <v>0</v>
      </c>
      <c r="Q36" s="234">
        <f>ROUND(E36*P36,2)</f>
        <v>0</v>
      </c>
      <c r="R36" s="234" t="s">
        <v>150</v>
      </c>
      <c r="S36" s="234" t="s">
        <v>121</v>
      </c>
      <c r="T36" s="235" t="s">
        <v>122</v>
      </c>
      <c r="U36" s="219">
        <v>0.17</v>
      </c>
      <c r="V36" s="219">
        <f>ROUND(E36*U36,2)</f>
        <v>4.59</v>
      </c>
      <c r="W36" s="219"/>
      <c r="X36" s="219" t="s">
        <v>123</v>
      </c>
      <c r="Y36" s="210"/>
      <c r="Z36" s="210"/>
      <c r="AA36" s="210"/>
      <c r="AB36" s="210"/>
      <c r="AC36" s="210"/>
      <c r="AD36" s="210"/>
      <c r="AE36" s="210"/>
      <c r="AF36" s="210"/>
      <c r="AG36" s="210" t="s">
        <v>124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17"/>
      <c r="B37" s="218"/>
      <c r="C37" s="243" t="s">
        <v>237</v>
      </c>
      <c r="D37" s="220"/>
      <c r="E37" s="221">
        <v>27</v>
      </c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0"/>
      <c r="Z37" s="210"/>
      <c r="AA37" s="210"/>
      <c r="AB37" s="210"/>
      <c r="AC37" s="210"/>
      <c r="AD37" s="210"/>
      <c r="AE37" s="210"/>
      <c r="AF37" s="210"/>
      <c r="AG37" s="210" t="s">
        <v>130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44"/>
      <c r="D38" s="236"/>
      <c r="E38" s="236"/>
      <c r="F38" s="236"/>
      <c r="G38" s="236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0"/>
      <c r="Z38" s="210"/>
      <c r="AA38" s="210"/>
      <c r="AB38" s="210"/>
      <c r="AC38" s="210"/>
      <c r="AD38" s="210"/>
      <c r="AE38" s="210"/>
      <c r="AF38" s="210"/>
      <c r="AG38" s="210" t="s">
        <v>125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29">
        <v>10</v>
      </c>
      <c r="B39" s="230" t="s">
        <v>238</v>
      </c>
      <c r="C39" s="241" t="s">
        <v>239</v>
      </c>
      <c r="D39" s="231" t="s">
        <v>119</v>
      </c>
      <c r="E39" s="232">
        <v>10.5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34">
        <v>0</v>
      </c>
      <c r="O39" s="234">
        <f>ROUND(E39*N39,2)</f>
        <v>0</v>
      </c>
      <c r="P39" s="234">
        <v>1.098E-2</v>
      </c>
      <c r="Q39" s="234">
        <f>ROUND(E39*P39,2)</f>
        <v>0.12</v>
      </c>
      <c r="R39" s="234" t="s">
        <v>150</v>
      </c>
      <c r="S39" s="234" t="s">
        <v>121</v>
      </c>
      <c r="T39" s="235" t="s">
        <v>121</v>
      </c>
      <c r="U39" s="219">
        <v>0.37</v>
      </c>
      <c r="V39" s="219">
        <f>ROUND(E39*U39,2)</f>
        <v>3.89</v>
      </c>
      <c r="W39" s="219"/>
      <c r="X39" s="219" t="s">
        <v>123</v>
      </c>
      <c r="Y39" s="210"/>
      <c r="Z39" s="210"/>
      <c r="AA39" s="210"/>
      <c r="AB39" s="210"/>
      <c r="AC39" s="210"/>
      <c r="AD39" s="210"/>
      <c r="AE39" s="210"/>
      <c r="AF39" s="210"/>
      <c r="AG39" s="210" t="s">
        <v>124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43" t="s">
        <v>240</v>
      </c>
      <c r="D40" s="220"/>
      <c r="E40" s="221">
        <v>10.5</v>
      </c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0"/>
      <c r="Z40" s="210"/>
      <c r="AA40" s="210"/>
      <c r="AB40" s="210"/>
      <c r="AC40" s="210"/>
      <c r="AD40" s="210"/>
      <c r="AE40" s="210"/>
      <c r="AF40" s="210"/>
      <c r="AG40" s="210" t="s">
        <v>130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44"/>
      <c r="D41" s="236"/>
      <c r="E41" s="236"/>
      <c r="F41" s="236"/>
      <c r="G41" s="236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0"/>
      <c r="Z41" s="210"/>
      <c r="AA41" s="210"/>
      <c r="AB41" s="210"/>
      <c r="AC41" s="210"/>
      <c r="AD41" s="210"/>
      <c r="AE41" s="210"/>
      <c r="AF41" s="210"/>
      <c r="AG41" s="210" t="s">
        <v>125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29">
        <v>11</v>
      </c>
      <c r="B42" s="230" t="s">
        <v>241</v>
      </c>
      <c r="C42" s="241" t="s">
        <v>242</v>
      </c>
      <c r="D42" s="231" t="s">
        <v>119</v>
      </c>
      <c r="E42" s="232">
        <v>27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21</v>
      </c>
      <c r="M42" s="234">
        <f>G42*(1+L42/100)</f>
        <v>0</v>
      </c>
      <c r="N42" s="234">
        <v>0</v>
      </c>
      <c r="O42" s="234">
        <f>ROUND(E42*N42,2)</f>
        <v>0</v>
      </c>
      <c r="P42" s="234">
        <v>8.0000000000000002E-3</v>
      </c>
      <c r="Q42" s="234">
        <f>ROUND(E42*P42,2)</f>
        <v>0.22</v>
      </c>
      <c r="R42" s="234" t="s">
        <v>150</v>
      </c>
      <c r="S42" s="234" t="s">
        <v>121</v>
      </c>
      <c r="T42" s="235" t="s">
        <v>121</v>
      </c>
      <c r="U42" s="219">
        <v>6.6000000000000003E-2</v>
      </c>
      <c r="V42" s="219">
        <f>ROUND(E42*U42,2)</f>
        <v>1.78</v>
      </c>
      <c r="W42" s="219"/>
      <c r="X42" s="219" t="s">
        <v>123</v>
      </c>
      <c r="Y42" s="210"/>
      <c r="Z42" s="210"/>
      <c r="AA42" s="210"/>
      <c r="AB42" s="210"/>
      <c r="AC42" s="210"/>
      <c r="AD42" s="210"/>
      <c r="AE42" s="210"/>
      <c r="AF42" s="210"/>
      <c r="AG42" s="210" t="s">
        <v>124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42"/>
      <c r="D43" s="237"/>
      <c r="E43" s="237"/>
      <c r="F43" s="237"/>
      <c r="G43" s="237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0"/>
      <c r="Z43" s="210"/>
      <c r="AA43" s="210"/>
      <c r="AB43" s="210"/>
      <c r="AC43" s="210"/>
      <c r="AD43" s="210"/>
      <c r="AE43" s="210"/>
      <c r="AF43" s="210"/>
      <c r="AG43" s="210" t="s">
        <v>125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ht="22.5" outlineLevel="1" x14ac:dyDescent="0.2">
      <c r="A44" s="229">
        <v>12</v>
      </c>
      <c r="B44" s="230" t="s">
        <v>243</v>
      </c>
      <c r="C44" s="241" t="s">
        <v>244</v>
      </c>
      <c r="D44" s="231" t="s">
        <v>149</v>
      </c>
      <c r="E44" s="232">
        <v>1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21</v>
      </c>
      <c r="M44" s="234">
        <f>G44*(1+L44/100)</f>
        <v>0</v>
      </c>
      <c r="N44" s="234">
        <v>0</v>
      </c>
      <c r="O44" s="234">
        <f>ROUND(E44*N44,2)</f>
        <v>0</v>
      </c>
      <c r="P44" s="234">
        <v>0</v>
      </c>
      <c r="Q44" s="234">
        <f>ROUND(E44*P44,2)</f>
        <v>0</v>
      </c>
      <c r="R44" s="234" t="s">
        <v>150</v>
      </c>
      <c r="S44" s="234" t="s">
        <v>121</v>
      </c>
      <c r="T44" s="235" t="s">
        <v>121</v>
      </c>
      <c r="U44" s="219">
        <v>1.45</v>
      </c>
      <c r="V44" s="219">
        <f>ROUND(E44*U44,2)</f>
        <v>1.45</v>
      </c>
      <c r="W44" s="219"/>
      <c r="X44" s="219" t="s">
        <v>123</v>
      </c>
      <c r="Y44" s="210"/>
      <c r="Z44" s="210"/>
      <c r="AA44" s="210"/>
      <c r="AB44" s="210"/>
      <c r="AC44" s="210"/>
      <c r="AD44" s="210"/>
      <c r="AE44" s="210"/>
      <c r="AF44" s="210"/>
      <c r="AG44" s="210" t="s">
        <v>124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7"/>
      <c r="B45" s="218"/>
      <c r="C45" s="242"/>
      <c r="D45" s="237"/>
      <c r="E45" s="237"/>
      <c r="F45" s="237"/>
      <c r="G45" s="237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0"/>
      <c r="Z45" s="210"/>
      <c r="AA45" s="210"/>
      <c r="AB45" s="210"/>
      <c r="AC45" s="210"/>
      <c r="AD45" s="210"/>
      <c r="AE45" s="210"/>
      <c r="AF45" s="210"/>
      <c r="AG45" s="210" t="s">
        <v>125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29">
        <v>13</v>
      </c>
      <c r="B46" s="230" t="s">
        <v>245</v>
      </c>
      <c r="C46" s="241" t="s">
        <v>246</v>
      </c>
      <c r="D46" s="231" t="s">
        <v>149</v>
      </c>
      <c r="E46" s="232">
        <v>1</v>
      </c>
      <c r="F46" s="233"/>
      <c r="G46" s="234">
        <f>ROUND(E46*F46,2)</f>
        <v>0</v>
      </c>
      <c r="H46" s="233"/>
      <c r="I46" s="234">
        <f>ROUND(E46*H46,2)</f>
        <v>0</v>
      </c>
      <c r="J46" s="233"/>
      <c r="K46" s="234">
        <f>ROUND(E46*J46,2)</f>
        <v>0</v>
      </c>
      <c r="L46" s="234">
        <v>21</v>
      </c>
      <c r="M46" s="234">
        <f>G46*(1+L46/100)</f>
        <v>0</v>
      </c>
      <c r="N46" s="234">
        <v>2.0000000000000002E-5</v>
      </c>
      <c r="O46" s="234">
        <f>ROUND(E46*N46,2)</f>
        <v>0</v>
      </c>
      <c r="P46" s="234">
        <v>0</v>
      </c>
      <c r="Q46" s="234">
        <f>ROUND(E46*P46,2)</f>
        <v>0</v>
      </c>
      <c r="R46" s="234" t="s">
        <v>150</v>
      </c>
      <c r="S46" s="234" t="s">
        <v>121</v>
      </c>
      <c r="T46" s="235" t="s">
        <v>121</v>
      </c>
      <c r="U46" s="219">
        <v>4.0199999999999996</v>
      </c>
      <c r="V46" s="219">
        <f>ROUND(E46*U46,2)</f>
        <v>4.0199999999999996</v>
      </c>
      <c r="W46" s="219"/>
      <c r="X46" s="219" t="s">
        <v>123</v>
      </c>
      <c r="Y46" s="210"/>
      <c r="Z46" s="210"/>
      <c r="AA46" s="210"/>
      <c r="AB46" s="210"/>
      <c r="AC46" s="210"/>
      <c r="AD46" s="210"/>
      <c r="AE46" s="210"/>
      <c r="AF46" s="210"/>
      <c r="AG46" s="210" t="s">
        <v>124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17"/>
      <c r="B47" s="218"/>
      <c r="C47" s="242"/>
      <c r="D47" s="237"/>
      <c r="E47" s="237"/>
      <c r="F47" s="237"/>
      <c r="G47" s="237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0"/>
      <c r="Z47" s="210"/>
      <c r="AA47" s="210"/>
      <c r="AB47" s="210"/>
      <c r="AC47" s="210"/>
      <c r="AD47" s="210"/>
      <c r="AE47" s="210"/>
      <c r="AF47" s="210"/>
      <c r="AG47" s="210" t="s">
        <v>125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29">
        <v>14</v>
      </c>
      <c r="B48" s="230" t="s">
        <v>247</v>
      </c>
      <c r="C48" s="241" t="s">
        <v>248</v>
      </c>
      <c r="D48" s="231" t="s">
        <v>149</v>
      </c>
      <c r="E48" s="232">
        <v>1</v>
      </c>
      <c r="F48" s="233"/>
      <c r="G48" s="234">
        <f>ROUND(E48*F48,2)</f>
        <v>0</v>
      </c>
      <c r="H48" s="233"/>
      <c r="I48" s="234">
        <f>ROUND(E48*H48,2)</f>
        <v>0</v>
      </c>
      <c r="J48" s="233"/>
      <c r="K48" s="234">
        <f>ROUND(E48*J48,2)</f>
        <v>0</v>
      </c>
      <c r="L48" s="234">
        <v>21</v>
      </c>
      <c r="M48" s="234">
        <f>G48*(1+L48/100)</f>
        <v>0</v>
      </c>
      <c r="N48" s="234">
        <v>0</v>
      </c>
      <c r="O48" s="234">
        <f>ROUND(E48*N48,2)</f>
        <v>0</v>
      </c>
      <c r="P48" s="234">
        <v>0</v>
      </c>
      <c r="Q48" s="234">
        <f>ROUND(E48*P48,2)</f>
        <v>0</v>
      </c>
      <c r="R48" s="234" t="s">
        <v>150</v>
      </c>
      <c r="S48" s="234" t="s">
        <v>121</v>
      </c>
      <c r="T48" s="235" t="s">
        <v>121</v>
      </c>
      <c r="U48" s="219">
        <v>0.78</v>
      </c>
      <c r="V48" s="219">
        <f>ROUND(E48*U48,2)</f>
        <v>0.78</v>
      </c>
      <c r="W48" s="219"/>
      <c r="X48" s="219" t="s">
        <v>123</v>
      </c>
      <c r="Y48" s="210"/>
      <c r="Z48" s="210"/>
      <c r="AA48" s="210"/>
      <c r="AB48" s="210"/>
      <c r="AC48" s="210"/>
      <c r="AD48" s="210"/>
      <c r="AE48" s="210"/>
      <c r="AF48" s="210"/>
      <c r="AG48" s="210" t="s">
        <v>124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17"/>
      <c r="B49" s="218"/>
      <c r="C49" s="242"/>
      <c r="D49" s="237"/>
      <c r="E49" s="237"/>
      <c r="F49" s="237"/>
      <c r="G49" s="237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0"/>
      <c r="Z49" s="210"/>
      <c r="AA49" s="210"/>
      <c r="AB49" s="210"/>
      <c r="AC49" s="210"/>
      <c r="AD49" s="210"/>
      <c r="AE49" s="210"/>
      <c r="AF49" s="210"/>
      <c r="AG49" s="210" t="s">
        <v>125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ht="22.5" outlineLevel="1" x14ac:dyDescent="0.2">
      <c r="A50" s="229">
        <v>15</v>
      </c>
      <c r="B50" s="230" t="s">
        <v>249</v>
      </c>
      <c r="C50" s="241" t="s">
        <v>250</v>
      </c>
      <c r="D50" s="231" t="s">
        <v>149</v>
      </c>
      <c r="E50" s="232">
        <v>3</v>
      </c>
      <c r="F50" s="233"/>
      <c r="G50" s="234">
        <f>ROUND(E50*F50,2)</f>
        <v>0</v>
      </c>
      <c r="H50" s="233"/>
      <c r="I50" s="234">
        <f>ROUND(E50*H50,2)</f>
        <v>0</v>
      </c>
      <c r="J50" s="233"/>
      <c r="K50" s="234">
        <f>ROUND(E50*J50,2)</f>
        <v>0</v>
      </c>
      <c r="L50" s="234">
        <v>21</v>
      </c>
      <c r="M50" s="234">
        <f>G50*(1+L50/100)</f>
        <v>0</v>
      </c>
      <c r="N50" s="234">
        <v>1.4999999999999999E-4</v>
      </c>
      <c r="O50" s="234">
        <f>ROUND(E50*N50,2)</f>
        <v>0</v>
      </c>
      <c r="P50" s="234">
        <v>0</v>
      </c>
      <c r="Q50" s="234">
        <f>ROUND(E50*P50,2)</f>
        <v>0</v>
      </c>
      <c r="R50" s="234" t="s">
        <v>150</v>
      </c>
      <c r="S50" s="234" t="s">
        <v>121</v>
      </c>
      <c r="T50" s="235" t="s">
        <v>121</v>
      </c>
      <c r="U50" s="219">
        <v>0.41199999999999998</v>
      </c>
      <c r="V50" s="219">
        <f>ROUND(E50*U50,2)</f>
        <v>1.24</v>
      </c>
      <c r="W50" s="219"/>
      <c r="X50" s="219" t="s">
        <v>123</v>
      </c>
      <c r="Y50" s="210"/>
      <c r="Z50" s="210"/>
      <c r="AA50" s="210"/>
      <c r="AB50" s="210"/>
      <c r="AC50" s="210"/>
      <c r="AD50" s="210"/>
      <c r="AE50" s="210"/>
      <c r="AF50" s="210"/>
      <c r="AG50" s="210" t="s">
        <v>124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17"/>
      <c r="B51" s="218"/>
      <c r="C51" s="242"/>
      <c r="D51" s="237"/>
      <c r="E51" s="237"/>
      <c r="F51" s="237"/>
      <c r="G51" s="237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0"/>
      <c r="Z51" s="210"/>
      <c r="AA51" s="210"/>
      <c r="AB51" s="210"/>
      <c r="AC51" s="210"/>
      <c r="AD51" s="210"/>
      <c r="AE51" s="210"/>
      <c r="AF51" s="210"/>
      <c r="AG51" s="210" t="s">
        <v>125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ht="22.5" outlineLevel="1" x14ac:dyDescent="0.2">
      <c r="A52" s="229">
        <v>16</v>
      </c>
      <c r="B52" s="230" t="s">
        <v>251</v>
      </c>
      <c r="C52" s="241" t="s">
        <v>252</v>
      </c>
      <c r="D52" s="231" t="s">
        <v>149</v>
      </c>
      <c r="E52" s="232">
        <v>1</v>
      </c>
      <c r="F52" s="233"/>
      <c r="G52" s="234">
        <f>ROUND(E52*F52,2)</f>
        <v>0</v>
      </c>
      <c r="H52" s="233"/>
      <c r="I52" s="234">
        <f>ROUND(E52*H52,2)</f>
        <v>0</v>
      </c>
      <c r="J52" s="233"/>
      <c r="K52" s="234">
        <f>ROUND(E52*J52,2)</f>
        <v>0</v>
      </c>
      <c r="L52" s="234">
        <v>21</v>
      </c>
      <c r="M52" s="234">
        <f>G52*(1+L52/100)</f>
        <v>0</v>
      </c>
      <c r="N52" s="234">
        <v>1.0000000000000001E-5</v>
      </c>
      <c r="O52" s="234">
        <f>ROUND(E52*N52,2)</f>
        <v>0</v>
      </c>
      <c r="P52" s="234">
        <v>0</v>
      </c>
      <c r="Q52" s="234">
        <f>ROUND(E52*P52,2)</f>
        <v>0</v>
      </c>
      <c r="R52" s="234" t="s">
        <v>150</v>
      </c>
      <c r="S52" s="234" t="s">
        <v>121</v>
      </c>
      <c r="T52" s="235" t="s">
        <v>121</v>
      </c>
      <c r="U52" s="219">
        <v>0.28000000000000003</v>
      </c>
      <c r="V52" s="219">
        <f>ROUND(E52*U52,2)</f>
        <v>0.28000000000000003</v>
      </c>
      <c r="W52" s="219"/>
      <c r="X52" s="219" t="s">
        <v>123</v>
      </c>
      <c r="Y52" s="210"/>
      <c r="Z52" s="210"/>
      <c r="AA52" s="210"/>
      <c r="AB52" s="210"/>
      <c r="AC52" s="210"/>
      <c r="AD52" s="210"/>
      <c r="AE52" s="210"/>
      <c r="AF52" s="210"/>
      <c r="AG52" s="210" t="s">
        <v>124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17"/>
      <c r="B53" s="218"/>
      <c r="C53" s="242"/>
      <c r="D53" s="237"/>
      <c r="E53" s="237"/>
      <c r="F53" s="237"/>
      <c r="G53" s="237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0"/>
      <c r="Z53" s="210"/>
      <c r="AA53" s="210"/>
      <c r="AB53" s="210"/>
      <c r="AC53" s="210"/>
      <c r="AD53" s="210"/>
      <c r="AE53" s="210"/>
      <c r="AF53" s="210"/>
      <c r="AG53" s="210" t="s">
        <v>125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29">
        <v>17</v>
      </c>
      <c r="B54" s="230" t="s">
        <v>253</v>
      </c>
      <c r="C54" s="241" t="s">
        <v>254</v>
      </c>
      <c r="D54" s="231" t="s">
        <v>149</v>
      </c>
      <c r="E54" s="232">
        <v>5</v>
      </c>
      <c r="F54" s="233"/>
      <c r="G54" s="234">
        <f>ROUND(E54*F54,2)</f>
        <v>0</v>
      </c>
      <c r="H54" s="233"/>
      <c r="I54" s="234">
        <f>ROUND(E54*H54,2)</f>
        <v>0</v>
      </c>
      <c r="J54" s="233"/>
      <c r="K54" s="234">
        <f>ROUND(E54*J54,2)</f>
        <v>0</v>
      </c>
      <c r="L54" s="234">
        <v>21</v>
      </c>
      <c r="M54" s="234">
        <f>G54*(1+L54/100)</f>
        <v>0</v>
      </c>
      <c r="N54" s="234">
        <v>0</v>
      </c>
      <c r="O54" s="234">
        <f>ROUND(E54*N54,2)</f>
        <v>0</v>
      </c>
      <c r="P54" s="234">
        <v>8.8099999999999998E-2</v>
      </c>
      <c r="Q54" s="234">
        <f>ROUND(E54*P54,2)</f>
        <v>0.44</v>
      </c>
      <c r="R54" s="234" t="s">
        <v>150</v>
      </c>
      <c r="S54" s="234" t="s">
        <v>121</v>
      </c>
      <c r="T54" s="235" t="s">
        <v>121</v>
      </c>
      <c r="U54" s="219">
        <v>0.39</v>
      </c>
      <c r="V54" s="219">
        <f>ROUND(E54*U54,2)</f>
        <v>1.95</v>
      </c>
      <c r="W54" s="219"/>
      <c r="X54" s="219" t="s">
        <v>123</v>
      </c>
      <c r="Y54" s="210"/>
      <c r="Z54" s="210"/>
      <c r="AA54" s="210"/>
      <c r="AB54" s="210"/>
      <c r="AC54" s="210"/>
      <c r="AD54" s="210"/>
      <c r="AE54" s="210"/>
      <c r="AF54" s="210"/>
      <c r="AG54" s="210" t="s">
        <v>124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7"/>
      <c r="B55" s="218"/>
      <c r="C55" s="242"/>
      <c r="D55" s="237"/>
      <c r="E55" s="237"/>
      <c r="F55" s="237"/>
      <c r="G55" s="237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0"/>
      <c r="Z55" s="210"/>
      <c r="AA55" s="210"/>
      <c r="AB55" s="210"/>
      <c r="AC55" s="210"/>
      <c r="AD55" s="210"/>
      <c r="AE55" s="210"/>
      <c r="AF55" s="210"/>
      <c r="AG55" s="210" t="s">
        <v>125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29">
        <v>18</v>
      </c>
      <c r="B56" s="230" t="s">
        <v>255</v>
      </c>
      <c r="C56" s="241" t="s">
        <v>256</v>
      </c>
      <c r="D56" s="231" t="s">
        <v>257</v>
      </c>
      <c r="E56" s="232">
        <v>4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21</v>
      </c>
      <c r="M56" s="234">
        <f>G56*(1+L56/100)</f>
        <v>0</v>
      </c>
      <c r="N56" s="234">
        <v>0</v>
      </c>
      <c r="O56" s="234">
        <f>ROUND(E56*N56,2)</f>
        <v>0</v>
      </c>
      <c r="P56" s="234">
        <v>0</v>
      </c>
      <c r="Q56" s="234">
        <f>ROUND(E56*P56,2)</f>
        <v>0</v>
      </c>
      <c r="R56" s="234"/>
      <c r="S56" s="234" t="s">
        <v>121</v>
      </c>
      <c r="T56" s="235" t="s">
        <v>121</v>
      </c>
      <c r="U56" s="219">
        <v>1</v>
      </c>
      <c r="V56" s="219">
        <f>ROUND(E56*U56,2)</f>
        <v>4</v>
      </c>
      <c r="W56" s="219"/>
      <c r="X56" s="219" t="s">
        <v>123</v>
      </c>
      <c r="Y56" s="210"/>
      <c r="Z56" s="210"/>
      <c r="AA56" s="210"/>
      <c r="AB56" s="210"/>
      <c r="AC56" s="210"/>
      <c r="AD56" s="210"/>
      <c r="AE56" s="210"/>
      <c r="AF56" s="210"/>
      <c r="AG56" s="210" t="s">
        <v>124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7"/>
      <c r="B57" s="218"/>
      <c r="C57" s="242"/>
      <c r="D57" s="237"/>
      <c r="E57" s="237"/>
      <c r="F57" s="237"/>
      <c r="G57" s="237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0"/>
      <c r="Z57" s="210"/>
      <c r="AA57" s="210"/>
      <c r="AB57" s="210"/>
      <c r="AC57" s="210"/>
      <c r="AD57" s="210"/>
      <c r="AE57" s="210"/>
      <c r="AF57" s="210"/>
      <c r="AG57" s="210" t="s">
        <v>125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29">
        <v>19</v>
      </c>
      <c r="B58" s="230" t="s">
        <v>258</v>
      </c>
      <c r="C58" s="241" t="s">
        <v>259</v>
      </c>
      <c r="D58" s="231" t="s">
        <v>149</v>
      </c>
      <c r="E58" s="232">
        <v>1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21</v>
      </c>
      <c r="M58" s="234">
        <f>G58*(1+L58/100)</f>
        <v>0</v>
      </c>
      <c r="N58" s="234">
        <v>7.5000000000000002E-4</v>
      </c>
      <c r="O58" s="234">
        <f>ROUND(E58*N58,2)</f>
        <v>0</v>
      </c>
      <c r="P58" s="234">
        <v>0</v>
      </c>
      <c r="Q58" s="234">
        <f>ROUND(E58*P58,2)</f>
        <v>0</v>
      </c>
      <c r="R58" s="234" t="s">
        <v>133</v>
      </c>
      <c r="S58" s="234" t="s">
        <v>121</v>
      </c>
      <c r="T58" s="235" t="s">
        <v>121</v>
      </c>
      <c r="U58" s="219">
        <v>0</v>
      </c>
      <c r="V58" s="219">
        <f>ROUND(E58*U58,2)</f>
        <v>0</v>
      </c>
      <c r="W58" s="219"/>
      <c r="X58" s="219" t="s">
        <v>134</v>
      </c>
      <c r="Y58" s="210"/>
      <c r="Z58" s="210"/>
      <c r="AA58" s="210"/>
      <c r="AB58" s="210"/>
      <c r="AC58" s="210"/>
      <c r="AD58" s="210"/>
      <c r="AE58" s="210"/>
      <c r="AF58" s="210"/>
      <c r="AG58" s="210" t="s">
        <v>135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42"/>
      <c r="D59" s="237"/>
      <c r="E59" s="237"/>
      <c r="F59" s="237"/>
      <c r="G59" s="237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0"/>
      <c r="Z59" s="210"/>
      <c r="AA59" s="210"/>
      <c r="AB59" s="210"/>
      <c r="AC59" s="210"/>
      <c r="AD59" s="210"/>
      <c r="AE59" s="210"/>
      <c r="AF59" s="210"/>
      <c r="AG59" s="210" t="s">
        <v>125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29">
        <v>20</v>
      </c>
      <c r="B60" s="230" t="s">
        <v>260</v>
      </c>
      <c r="C60" s="241" t="s">
        <v>261</v>
      </c>
      <c r="D60" s="231" t="s">
        <v>153</v>
      </c>
      <c r="E60" s="232">
        <v>29.7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21</v>
      </c>
      <c r="M60" s="234">
        <f>G60*(1+L60/100)</f>
        <v>0</v>
      </c>
      <c r="N60" s="234">
        <v>8.3000000000000001E-4</v>
      </c>
      <c r="O60" s="234">
        <f>ROUND(E60*N60,2)</f>
        <v>0.02</v>
      </c>
      <c r="P60" s="234">
        <v>0</v>
      </c>
      <c r="Q60" s="234">
        <f>ROUND(E60*P60,2)</f>
        <v>0</v>
      </c>
      <c r="R60" s="234" t="s">
        <v>133</v>
      </c>
      <c r="S60" s="234" t="s">
        <v>121</v>
      </c>
      <c r="T60" s="235" t="s">
        <v>122</v>
      </c>
      <c r="U60" s="219">
        <v>0</v>
      </c>
      <c r="V60" s="219">
        <f>ROUND(E60*U60,2)</f>
        <v>0</v>
      </c>
      <c r="W60" s="219"/>
      <c r="X60" s="219" t="s">
        <v>134</v>
      </c>
      <c r="Y60" s="210"/>
      <c r="Z60" s="210"/>
      <c r="AA60" s="210"/>
      <c r="AB60" s="210"/>
      <c r="AC60" s="210"/>
      <c r="AD60" s="210"/>
      <c r="AE60" s="210"/>
      <c r="AF60" s="210"/>
      <c r="AG60" s="210" t="s">
        <v>135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43" t="s">
        <v>262</v>
      </c>
      <c r="D61" s="220"/>
      <c r="E61" s="221">
        <v>27</v>
      </c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0"/>
      <c r="Z61" s="210"/>
      <c r="AA61" s="210"/>
      <c r="AB61" s="210"/>
      <c r="AC61" s="210"/>
      <c r="AD61" s="210"/>
      <c r="AE61" s="210"/>
      <c r="AF61" s="210"/>
      <c r="AG61" s="210" t="s">
        <v>130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43" t="s">
        <v>263</v>
      </c>
      <c r="D62" s="220"/>
      <c r="E62" s="221">
        <v>2.7</v>
      </c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0"/>
      <c r="Z62" s="210"/>
      <c r="AA62" s="210"/>
      <c r="AB62" s="210"/>
      <c r="AC62" s="210"/>
      <c r="AD62" s="210"/>
      <c r="AE62" s="210"/>
      <c r="AF62" s="210"/>
      <c r="AG62" s="210" t="s">
        <v>130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17"/>
      <c r="B63" s="218"/>
      <c r="C63" s="244"/>
      <c r="D63" s="236"/>
      <c r="E63" s="236"/>
      <c r="F63" s="236"/>
      <c r="G63" s="236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0"/>
      <c r="Z63" s="210"/>
      <c r="AA63" s="210"/>
      <c r="AB63" s="210"/>
      <c r="AC63" s="210"/>
      <c r="AD63" s="210"/>
      <c r="AE63" s="210"/>
      <c r="AF63" s="210"/>
      <c r="AG63" s="210" t="s">
        <v>125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2.5" outlineLevel="1" x14ac:dyDescent="0.2">
      <c r="A64" s="229">
        <v>21</v>
      </c>
      <c r="B64" s="230" t="s">
        <v>264</v>
      </c>
      <c r="C64" s="241" t="s">
        <v>265</v>
      </c>
      <c r="D64" s="231" t="s">
        <v>149</v>
      </c>
      <c r="E64" s="232">
        <v>2</v>
      </c>
      <c r="F64" s="233"/>
      <c r="G64" s="234">
        <f>ROUND(E64*F64,2)</f>
        <v>0</v>
      </c>
      <c r="H64" s="233"/>
      <c r="I64" s="234">
        <f>ROUND(E64*H64,2)</f>
        <v>0</v>
      </c>
      <c r="J64" s="233"/>
      <c r="K64" s="234">
        <f>ROUND(E64*J64,2)</f>
        <v>0</v>
      </c>
      <c r="L64" s="234">
        <v>21</v>
      </c>
      <c r="M64" s="234">
        <f>G64*(1+L64/100)</f>
        <v>0</v>
      </c>
      <c r="N64" s="234">
        <v>1.6E-2</v>
      </c>
      <c r="O64" s="234">
        <f>ROUND(E64*N64,2)</f>
        <v>0.03</v>
      </c>
      <c r="P64" s="234">
        <v>0</v>
      </c>
      <c r="Q64" s="234">
        <f>ROUND(E64*P64,2)</f>
        <v>0</v>
      </c>
      <c r="R64" s="234" t="s">
        <v>133</v>
      </c>
      <c r="S64" s="234" t="s">
        <v>121</v>
      </c>
      <c r="T64" s="235" t="s">
        <v>122</v>
      </c>
      <c r="U64" s="219">
        <v>0</v>
      </c>
      <c r="V64" s="219">
        <f>ROUND(E64*U64,2)</f>
        <v>0</v>
      </c>
      <c r="W64" s="219"/>
      <c r="X64" s="219" t="s">
        <v>134</v>
      </c>
      <c r="Y64" s="210"/>
      <c r="Z64" s="210"/>
      <c r="AA64" s="210"/>
      <c r="AB64" s="210"/>
      <c r="AC64" s="210"/>
      <c r="AD64" s="210"/>
      <c r="AE64" s="210"/>
      <c r="AF64" s="210"/>
      <c r="AG64" s="210" t="s">
        <v>135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42"/>
      <c r="D65" s="237"/>
      <c r="E65" s="237"/>
      <c r="F65" s="237"/>
      <c r="G65" s="237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0"/>
      <c r="Z65" s="210"/>
      <c r="AA65" s="210"/>
      <c r="AB65" s="210"/>
      <c r="AC65" s="210"/>
      <c r="AD65" s="210"/>
      <c r="AE65" s="210"/>
      <c r="AF65" s="210"/>
      <c r="AG65" s="210" t="s">
        <v>125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ht="33.75" outlineLevel="1" x14ac:dyDescent="0.2">
      <c r="A66" s="229">
        <v>22</v>
      </c>
      <c r="B66" s="230" t="s">
        <v>266</v>
      </c>
      <c r="C66" s="241" t="s">
        <v>267</v>
      </c>
      <c r="D66" s="231" t="s">
        <v>149</v>
      </c>
      <c r="E66" s="232">
        <v>2</v>
      </c>
      <c r="F66" s="233"/>
      <c r="G66" s="234">
        <f>ROUND(E66*F66,2)</f>
        <v>0</v>
      </c>
      <c r="H66" s="233"/>
      <c r="I66" s="234">
        <f>ROUND(E66*H66,2)</f>
        <v>0</v>
      </c>
      <c r="J66" s="233"/>
      <c r="K66" s="234">
        <f>ROUND(E66*J66,2)</f>
        <v>0</v>
      </c>
      <c r="L66" s="234">
        <v>21</v>
      </c>
      <c r="M66" s="234">
        <f>G66*(1+L66/100)</f>
        <v>0</v>
      </c>
      <c r="N66" s="234">
        <v>1.6E-2</v>
      </c>
      <c r="O66" s="234">
        <f>ROUND(E66*N66,2)</f>
        <v>0.03</v>
      </c>
      <c r="P66" s="234">
        <v>0</v>
      </c>
      <c r="Q66" s="234">
        <f>ROUND(E66*P66,2)</f>
        <v>0</v>
      </c>
      <c r="R66" s="234" t="s">
        <v>133</v>
      </c>
      <c r="S66" s="234" t="s">
        <v>121</v>
      </c>
      <c r="T66" s="235" t="s">
        <v>122</v>
      </c>
      <c r="U66" s="219">
        <v>0</v>
      </c>
      <c r="V66" s="219">
        <f>ROUND(E66*U66,2)</f>
        <v>0</v>
      </c>
      <c r="W66" s="219"/>
      <c r="X66" s="219" t="s">
        <v>134</v>
      </c>
      <c r="Y66" s="210"/>
      <c r="Z66" s="210"/>
      <c r="AA66" s="210"/>
      <c r="AB66" s="210"/>
      <c r="AC66" s="210"/>
      <c r="AD66" s="210"/>
      <c r="AE66" s="210"/>
      <c r="AF66" s="210"/>
      <c r="AG66" s="210" t="s">
        <v>135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7"/>
      <c r="B67" s="218"/>
      <c r="C67" s="242"/>
      <c r="D67" s="237"/>
      <c r="E67" s="237"/>
      <c r="F67" s="237"/>
      <c r="G67" s="237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0"/>
      <c r="Z67" s="210"/>
      <c r="AA67" s="210"/>
      <c r="AB67" s="210"/>
      <c r="AC67" s="210"/>
      <c r="AD67" s="210"/>
      <c r="AE67" s="210"/>
      <c r="AF67" s="210"/>
      <c r="AG67" s="210" t="s">
        <v>125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29">
        <v>23</v>
      </c>
      <c r="B68" s="230" t="s">
        <v>268</v>
      </c>
      <c r="C68" s="241" t="s">
        <v>269</v>
      </c>
      <c r="D68" s="231" t="s">
        <v>149</v>
      </c>
      <c r="E68" s="232">
        <v>2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34">
        <v>21</v>
      </c>
      <c r="M68" s="234">
        <f>G68*(1+L68/100)</f>
        <v>0</v>
      </c>
      <c r="N68" s="234">
        <v>1.2899999999999999E-3</v>
      </c>
      <c r="O68" s="234">
        <f>ROUND(E68*N68,2)</f>
        <v>0</v>
      </c>
      <c r="P68" s="234">
        <v>0</v>
      </c>
      <c r="Q68" s="234">
        <f>ROUND(E68*P68,2)</f>
        <v>0</v>
      </c>
      <c r="R68" s="234" t="s">
        <v>133</v>
      </c>
      <c r="S68" s="234" t="s">
        <v>121</v>
      </c>
      <c r="T68" s="235" t="s">
        <v>122</v>
      </c>
      <c r="U68" s="219">
        <v>0</v>
      </c>
      <c r="V68" s="219">
        <f>ROUND(E68*U68,2)</f>
        <v>0</v>
      </c>
      <c r="W68" s="219"/>
      <c r="X68" s="219" t="s">
        <v>134</v>
      </c>
      <c r="Y68" s="210"/>
      <c r="Z68" s="210"/>
      <c r="AA68" s="210"/>
      <c r="AB68" s="210"/>
      <c r="AC68" s="210"/>
      <c r="AD68" s="210"/>
      <c r="AE68" s="210"/>
      <c r="AF68" s="210"/>
      <c r="AG68" s="210" t="s">
        <v>135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17"/>
      <c r="B69" s="218"/>
      <c r="C69" s="242"/>
      <c r="D69" s="237"/>
      <c r="E69" s="237"/>
      <c r="F69" s="237"/>
      <c r="G69" s="237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0"/>
      <c r="Z69" s="210"/>
      <c r="AA69" s="210"/>
      <c r="AB69" s="210"/>
      <c r="AC69" s="210"/>
      <c r="AD69" s="210"/>
      <c r="AE69" s="210"/>
      <c r="AF69" s="210"/>
      <c r="AG69" s="210" t="s">
        <v>125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29">
        <v>24</v>
      </c>
      <c r="B70" s="230" t="s">
        <v>270</v>
      </c>
      <c r="C70" s="241" t="s">
        <v>271</v>
      </c>
      <c r="D70" s="231" t="s">
        <v>119</v>
      </c>
      <c r="E70" s="232">
        <v>10.5</v>
      </c>
      <c r="F70" s="233"/>
      <c r="G70" s="234">
        <f>ROUND(E70*F70,2)</f>
        <v>0</v>
      </c>
      <c r="H70" s="233"/>
      <c r="I70" s="234">
        <f>ROUND(E70*H70,2)</f>
        <v>0</v>
      </c>
      <c r="J70" s="233"/>
      <c r="K70" s="234">
        <f>ROUND(E70*J70,2)</f>
        <v>0</v>
      </c>
      <c r="L70" s="234">
        <v>21</v>
      </c>
      <c r="M70" s="234">
        <f>G70*(1+L70/100)</f>
        <v>0</v>
      </c>
      <c r="N70" s="234">
        <v>1.2200000000000001E-2</v>
      </c>
      <c r="O70" s="234">
        <f>ROUND(E70*N70,2)</f>
        <v>0.13</v>
      </c>
      <c r="P70" s="234">
        <v>0</v>
      </c>
      <c r="Q70" s="234">
        <f>ROUND(E70*P70,2)</f>
        <v>0</v>
      </c>
      <c r="R70" s="234" t="s">
        <v>133</v>
      </c>
      <c r="S70" s="234" t="s">
        <v>121</v>
      </c>
      <c r="T70" s="235" t="s">
        <v>122</v>
      </c>
      <c r="U70" s="219">
        <v>0</v>
      </c>
      <c r="V70" s="219">
        <f>ROUND(E70*U70,2)</f>
        <v>0</v>
      </c>
      <c r="W70" s="219"/>
      <c r="X70" s="219" t="s">
        <v>134</v>
      </c>
      <c r="Y70" s="210"/>
      <c r="Z70" s="210"/>
      <c r="AA70" s="210"/>
      <c r="AB70" s="210"/>
      <c r="AC70" s="210"/>
      <c r="AD70" s="210"/>
      <c r="AE70" s="210"/>
      <c r="AF70" s="210"/>
      <c r="AG70" s="210" t="s">
        <v>135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17"/>
      <c r="B71" s="218"/>
      <c r="C71" s="242"/>
      <c r="D71" s="237"/>
      <c r="E71" s="237"/>
      <c r="F71" s="237"/>
      <c r="G71" s="237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0"/>
      <c r="Z71" s="210"/>
      <c r="AA71" s="210"/>
      <c r="AB71" s="210"/>
      <c r="AC71" s="210"/>
      <c r="AD71" s="210"/>
      <c r="AE71" s="210"/>
      <c r="AF71" s="210"/>
      <c r="AG71" s="210" t="s">
        <v>125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29">
        <v>25</v>
      </c>
      <c r="B72" s="230" t="s">
        <v>272</v>
      </c>
      <c r="C72" s="241" t="s">
        <v>273</v>
      </c>
      <c r="D72" s="231" t="s">
        <v>140</v>
      </c>
      <c r="E72" s="232">
        <v>0.22742000000000001</v>
      </c>
      <c r="F72" s="233"/>
      <c r="G72" s="234">
        <f>ROUND(E72*F72,2)</f>
        <v>0</v>
      </c>
      <c r="H72" s="233"/>
      <c r="I72" s="234">
        <f>ROUND(E72*H72,2)</f>
        <v>0</v>
      </c>
      <c r="J72" s="233"/>
      <c r="K72" s="234">
        <f>ROUND(E72*J72,2)</f>
        <v>0</v>
      </c>
      <c r="L72" s="234">
        <v>21</v>
      </c>
      <c r="M72" s="234">
        <f>G72*(1+L72/100)</f>
        <v>0</v>
      </c>
      <c r="N72" s="234">
        <v>0</v>
      </c>
      <c r="O72" s="234">
        <f>ROUND(E72*N72,2)</f>
        <v>0</v>
      </c>
      <c r="P72" s="234">
        <v>0</v>
      </c>
      <c r="Q72" s="234">
        <f>ROUND(E72*P72,2)</f>
        <v>0</v>
      </c>
      <c r="R72" s="234" t="s">
        <v>150</v>
      </c>
      <c r="S72" s="234" t="s">
        <v>121</v>
      </c>
      <c r="T72" s="235" t="s">
        <v>121</v>
      </c>
      <c r="U72" s="219">
        <v>2.42</v>
      </c>
      <c r="V72" s="219">
        <f>ROUND(E72*U72,2)</f>
        <v>0.55000000000000004</v>
      </c>
      <c r="W72" s="219"/>
      <c r="X72" s="219" t="s">
        <v>141</v>
      </c>
      <c r="Y72" s="210"/>
      <c r="Z72" s="210"/>
      <c r="AA72" s="210"/>
      <c r="AB72" s="210"/>
      <c r="AC72" s="210"/>
      <c r="AD72" s="210"/>
      <c r="AE72" s="210"/>
      <c r="AF72" s="210"/>
      <c r="AG72" s="210" t="s">
        <v>142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17"/>
      <c r="B73" s="218"/>
      <c r="C73" s="245" t="s">
        <v>143</v>
      </c>
      <c r="D73" s="238"/>
      <c r="E73" s="238"/>
      <c r="F73" s="238"/>
      <c r="G73" s="238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10"/>
      <c r="Z73" s="210"/>
      <c r="AA73" s="210"/>
      <c r="AB73" s="210"/>
      <c r="AC73" s="210"/>
      <c r="AD73" s="210"/>
      <c r="AE73" s="210"/>
      <c r="AF73" s="210"/>
      <c r="AG73" s="210" t="s">
        <v>144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17"/>
      <c r="B74" s="218"/>
      <c r="C74" s="244"/>
      <c r="D74" s="236"/>
      <c r="E74" s="236"/>
      <c r="F74" s="236"/>
      <c r="G74" s="236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9"/>
      <c r="Y74" s="210"/>
      <c r="Z74" s="210"/>
      <c r="AA74" s="210"/>
      <c r="AB74" s="210"/>
      <c r="AC74" s="210"/>
      <c r="AD74" s="210"/>
      <c r="AE74" s="210"/>
      <c r="AF74" s="210"/>
      <c r="AG74" s="210" t="s">
        <v>125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ht="33.75" outlineLevel="1" x14ac:dyDescent="0.2">
      <c r="A75" s="229">
        <v>26</v>
      </c>
      <c r="B75" s="230" t="s">
        <v>274</v>
      </c>
      <c r="C75" s="241" t="s">
        <v>275</v>
      </c>
      <c r="D75" s="231" t="s">
        <v>140</v>
      </c>
      <c r="E75" s="232">
        <v>2.2742</v>
      </c>
      <c r="F75" s="233"/>
      <c r="G75" s="234">
        <f>ROUND(E75*F75,2)</f>
        <v>0</v>
      </c>
      <c r="H75" s="233"/>
      <c r="I75" s="234">
        <f>ROUND(E75*H75,2)</f>
        <v>0</v>
      </c>
      <c r="J75" s="233"/>
      <c r="K75" s="234">
        <f>ROUND(E75*J75,2)</f>
        <v>0</v>
      </c>
      <c r="L75" s="234">
        <v>21</v>
      </c>
      <c r="M75" s="234">
        <f>G75*(1+L75/100)</f>
        <v>0</v>
      </c>
      <c r="N75" s="234">
        <v>0</v>
      </c>
      <c r="O75" s="234">
        <f>ROUND(E75*N75,2)</f>
        <v>0</v>
      </c>
      <c r="P75" s="234">
        <v>0</v>
      </c>
      <c r="Q75" s="234">
        <f>ROUND(E75*P75,2)</f>
        <v>0</v>
      </c>
      <c r="R75" s="234" t="s">
        <v>150</v>
      </c>
      <c r="S75" s="234" t="s">
        <v>121</v>
      </c>
      <c r="T75" s="235" t="s">
        <v>121</v>
      </c>
      <c r="U75" s="219">
        <v>0</v>
      </c>
      <c r="V75" s="219">
        <f>ROUND(E75*U75,2)</f>
        <v>0</v>
      </c>
      <c r="W75" s="219"/>
      <c r="X75" s="219" t="s">
        <v>141</v>
      </c>
      <c r="Y75" s="210"/>
      <c r="Z75" s="210"/>
      <c r="AA75" s="210"/>
      <c r="AB75" s="210"/>
      <c r="AC75" s="210"/>
      <c r="AD75" s="210"/>
      <c r="AE75" s="210"/>
      <c r="AF75" s="210"/>
      <c r="AG75" s="210" t="s">
        <v>142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17"/>
      <c r="B76" s="218"/>
      <c r="C76" s="245" t="s">
        <v>143</v>
      </c>
      <c r="D76" s="238"/>
      <c r="E76" s="238"/>
      <c r="F76" s="238"/>
      <c r="G76" s="238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0"/>
      <c r="Z76" s="210"/>
      <c r="AA76" s="210"/>
      <c r="AB76" s="210"/>
      <c r="AC76" s="210"/>
      <c r="AD76" s="210"/>
      <c r="AE76" s="210"/>
      <c r="AF76" s="210"/>
      <c r="AG76" s="210" t="s">
        <v>144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17"/>
      <c r="B77" s="218"/>
      <c r="C77" s="244"/>
      <c r="D77" s="236"/>
      <c r="E77" s="236"/>
      <c r="F77" s="236"/>
      <c r="G77" s="236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10"/>
      <c r="Z77" s="210"/>
      <c r="AA77" s="210"/>
      <c r="AB77" s="210"/>
      <c r="AC77" s="210"/>
      <c r="AD77" s="210"/>
      <c r="AE77" s="210"/>
      <c r="AF77" s="210"/>
      <c r="AG77" s="210" t="s">
        <v>125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ht="33.75" outlineLevel="1" x14ac:dyDescent="0.2">
      <c r="A78" s="229">
        <v>27</v>
      </c>
      <c r="B78" s="230" t="s">
        <v>276</v>
      </c>
      <c r="C78" s="241" t="s">
        <v>277</v>
      </c>
      <c r="D78" s="231" t="s">
        <v>140</v>
      </c>
      <c r="E78" s="232">
        <v>2.2742</v>
      </c>
      <c r="F78" s="233"/>
      <c r="G78" s="234">
        <f>ROUND(E78*F78,2)</f>
        <v>0</v>
      </c>
      <c r="H78" s="233"/>
      <c r="I78" s="234">
        <f>ROUND(E78*H78,2)</f>
        <v>0</v>
      </c>
      <c r="J78" s="233"/>
      <c r="K78" s="234">
        <f>ROUND(E78*J78,2)</f>
        <v>0</v>
      </c>
      <c r="L78" s="234">
        <v>21</v>
      </c>
      <c r="M78" s="234">
        <f>G78*(1+L78/100)</f>
        <v>0</v>
      </c>
      <c r="N78" s="234">
        <v>0</v>
      </c>
      <c r="O78" s="234">
        <f>ROUND(E78*N78,2)</f>
        <v>0</v>
      </c>
      <c r="P78" s="234">
        <v>0</v>
      </c>
      <c r="Q78" s="234">
        <f>ROUND(E78*P78,2)</f>
        <v>0</v>
      </c>
      <c r="R78" s="234" t="s">
        <v>150</v>
      </c>
      <c r="S78" s="234" t="s">
        <v>121</v>
      </c>
      <c r="T78" s="235" t="s">
        <v>121</v>
      </c>
      <c r="U78" s="219">
        <v>0</v>
      </c>
      <c r="V78" s="219">
        <f>ROUND(E78*U78,2)</f>
        <v>0</v>
      </c>
      <c r="W78" s="219"/>
      <c r="X78" s="219" t="s">
        <v>141</v>
      </c>
      <c r="Y78" s="210"/>
      <c r="Z78" s="210"/>
      <c r="AA78" s="210"/>
      <c r="AB78" s="210"/>
      <c r="AC78" s="210"/>
      <c r="AD78" s="210"/>
      <c r="AE78" s="210"/>
      <c r="AF78" s="210"/>
      <c r="AG78" s="210" t="s">
        <v>142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17"/>
      <c r="B79" s="218"/>
      <c r="C79" s="245" t="s">
        <v>143</v>
      </c>
      <c r="D79" s="238"/>
      <c r="E79" s="238"/>
      <c r="F79" s="238"/>
      <c r="G79" s="238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210"/>
      <c r="Z79" s="210"/>
      <c r="AA79" s="210"/>
      <c r="AB79" s="210"/>
      <c r="AC79" s="210"/>
      <c r="AD79" s="210"/>
      <c r="AE79" s="210"/>
      <c r="AF79" s="210"/>
      <c r="AG79" s="210" t="s">
        <v>144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44"/>
      <c r="D80" s="236"/>
      <c r="E80" s="236"/>
      <c r="F80" s="236"/>
      <c r="G80" s="236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0"/>
      <c r="Z80" s="210"/>
      <c r="AA80" s="210"/>
      <c r="AB80" s="210"/>
      <c r="AC80" s="210"/>
      <c r="AD80" s="210"/>
      <c r="AE80" s="210"/>
      <c r="AF80" s="210"/>
      <c r="AG80" s="210" t="s">
        <v>125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x14ac:dyDescent="0.2">
      <c r="A81" s="223" t="s">
        <v>115</v>
      </c>
      <c r="B81" s="224" t="s">
        <v>76</v>
      </c>
      <c r="C81" s="240" t="s">
        <v>77</v>
      </c>
      <c r="D81" s="225"/>
      <c r="E81" s="226"/>
      <c r="F81" s="227"/>
      <c r="G81" s="227">
        <f>SUMIF(AG82:AG101,"&lt;&gt;NOR",G82:G101)</f>
        <v>0</v>
      </c>
      <c r="H81" s="227"/>
      <c r="I81" s="227">
        <f>SUM(I82:I101)</f>
        <v>0</v>
      </c>
      <c r="J81" s="227"/>
      <c r="K81" s="227">
        <f>SUM(K82:K101)</f>
        <v>0</v>
      </c>
      <c r="L81" s="227"/>
      <c r="M81" s="227">
        <f>SUM(M82:M101)</f>
        <v>0</v>
      </c>
      <c r="N81" s="227"/>
      <c r="O81" s="227">
        <f>SUM(O82:O101)</f>
        <v>0.04</v>
      </c>
      <c r="P81" s="227"/>
      <c r="Q81" s="227">
        <f>SUM(Q82:Q101)</f>
        <v>0</v>
      </c>
      <c r="R81" s="227"/>
      <c r="S81" s="227"/>
      <c r="T81" s="228"/>
      <c r="U81" s="222"/>
      <c r="V81" s="222">
        <f>SUM(V82:V101)</f>
        <v>27.310000000000002</v>
      </c>
      <c r="W81" s="222"/>
      <c r="X81" s="222"/>
      <c r="AG81" t="s">
        <v>116</v>
      </c>
    </row>
    <row r="82" spans="1:60" outlineLevel="1" x14ac:dyDescent="0.2">
      <c r="A82" s="229">
        <v>28</v>
      </c>
      <c r="B82" s="230" t="s">
        <v>278</v>
      </c>
      <c r="C82" s="241" t="s">
        <v>279</v>
      </c>
      <c r="D82" s="231" t="s">
        <v>119</v>
      </c>
      <c r="E82" s="232">
        <v>19.20825</v>
      </c>
      <c r="F82" s="233"/>
      <c r="G82" s="234">
        <f>ROUND(E82*F82,2)</f>
        <v>0</v>
      </c>
      <c r="H82" s="233"/>
      <c r="I82" s="234">
        <f>ROUND(E82*H82,2)</f>
        <v>0</v>
      </c>
      <c r="J82" s="233"/>
      <c r="K82" s="234">
        <f>ROUND(E82*J82,2)</f>
        <v>0</v>
      </c>
      <c r="L82" s="234">
        <v>21</v>
      </c>
      <c r="M82" s="234">
        <f>G82*(1+L82/100)</f>
        <v>0</v>
      </c>
      <c r="N82" s="234">
        <v>0</v>
      </c>
      <c r="O82" s="234">
        <f>ROUND(E82*N82,2)</f>
        <v>0</v>
      </c>
      <c r="P82" s="234">
        <v>0</v>
      </c>
      <c r="Q82" s="234">
        <f>ROUND(E82*P82,2)</f>
        <v>0</v>
      </c>
      <c r="R82" s="234" t="s">
        <v>280</v>
      </c>
      <c r="S82" s="234" t="s">
        <v>121</v>
      </c>
      <c r="T82" s="235" t="s">
        <v>121</v>
      </c>
      <c r="U82" s="219">
        <v>7.0000000000000007E-2</v>
      </c>
      <c r="V82" s="219">
        <f>ROUND(E82*U82,2)</f>
        <v>1.34</v>
      </c>
      <c r="W82" s="219"/>
      <c r="X82" s="219" t="s">
        <v>123</v>
      </c>
      <c r="Y82" s="210"/>
      <c r="Z82" s="210"/>
      <c r="AA82" s="210"/>
      <c r="AB82" s="210"/>
      <c r="AC82" s="210"/>
      <c r="AD82" s="210"/>
      <c r="AE82" s="210"/>
      <c r="AF82" s="210"/>
      <c r="AG82" s="210" t="s">
        <v>124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17"/>
      <c r="B83" s="218"/>
      <c r="C83" s="243" t="s">
        <v>281</v>
      </c>
      <c r="D83" s="220"/>
      <c r="E83" s="221">
        <v>19.20825</v>
      </c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0"/>
      <c r="Z83" s="210"/>
      <c r="AA83" s="210"/>
      <c r="AB83" s="210"/>
      <c r="AC83" s="210"/>
      <c r="AD83" s="210"/>
      <c r="AE83" s="210"/>
      <c r="AF83" s="210"/>
      <c r="AG83" s="210" t="s">
        <v>130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17"/>
      <c r="B84" s="218"/>
      <c r="C84" s="244"/>
      <c r="D84" s="236"/>
      <c r="E84" s="236"/>
      <c r="F84" s="236"/>
      <c r="G84" s="236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0"/>
      <c r="Z84" s="210"/>
      <c r="AA84" s="210"/>
      <c r="AB84" s="210"/>
      <c r="AC84" s="210"/>
      <c r="AD84" s="210"/>
      <c r="AE84" s="210"/>
      <c r="AF84" s="210"/>
      <c r="AG84" s="210" t="s">
        <v>125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29">
        <v>29</v>
      </c>
      <c r="B85" s="230" t="s">
        <v>282</v>
      </c>
      <c r="C85" s="241" t="s">
        <v>283</v>
      </c>
      <c r="D85" s="231" t="s">
        <v>119</v>
      </c>
      <c r="E85" s="232">
        <v>192.08250000000001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21</v>
      </c>
      <c r="M85" s="234">
        <f>G85*(1+L85/100)</f>
        <v>0</v>
      </c>
      <c r="N85" s="234">
        <v>6.9999999999999994E-5</v>
      </c>
      <c r="O85" s="234">
        <f>ROUND(E85*N85,2)</f>
        <v>0.01</v>
      </c>
      <c r="P85" s="234">
        <v>0</v>
      </c>
      <c r="Q85" s="234">
        <f>ROUND(E85*P85,2)</f>
        <v>0</v>
      </c>
      <c r="R85" s="234" t="s">
        <v>280</v>
      </c>
      <c r="S85" s="234" t="s">
        <v>121</v>
      </c>
      <c r="T85" s="235" t="s">
        <v>121</v>
      </c>
      <c r="U85" s="219">
        <v>0.03</v>
      </c>
      <c r="V85" s="219">
        <f>ROUND(E85*U85,2)</f>
        <v>5.76</v>
      </c>
      <c r="W85" s="219"/>
      <c r="X85" s="219" t="s">
        <v>123</v>
      </c>
      <c r="Y85" s="210"/>
      <c r="Z85" s="210"/>
      <c r="AA85" s="210"/>
      <c r="AB85" s="210"/>
      <c r="AC85" s="210"/>
      <c r="AD85" s="210"/>
      <c r="AE85" s="210"/>
      <c r="AF85" s="210"/>
      <c r="AG85" s="210" t="s">
        <v>124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17"/>
      <c r="B86" s="218"/>
      <c r="C86" s="242"/>
      <c r="D86" s="237"/>
      <c r="E86" s="237"/>
      <c r="F86" s="237"/>
      <c r="G86" s="237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0"/>
      <c r="Z86" s="210"/>
      <c r="AA86" s="210"/>
      <c r="AB86" s="210"/>
      <c r="AC86" s="210"/>
      <c r="AD86" s="210"/>
      <c r="AE86" s="210"/>
      <c r="AF86" s="210"/>
      <c r="AG86" s="210" t="s">
        <v>125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29">
        <v>30</v>
      </c>
      <c r="B87" s="230" t="s">
        <v>284</v>
      </c>
      <c r="C87" s="241" t="s">
        <v>285</v>
      </c>
      <c r="D87" s="231" t="s">
        <v>119</v>
      </c>
      <c r="E87" s="232">
        <v>192.08250000000001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21</v>
      </c>
      <c r="M87" s="234">
        <f>G87*(1+L87/100)</f>
        <v>0</v>
      </c>
      <c r="N87" s="234">
        <v>1.4999999999999999E-4</v>
      </c>
      <c r="O87" s="234">
        <f>ROUND(E87*N87,2)</f>
        <v>0.03</v>
      </c>
      <c r="P87" s="234">
        <v>0</v>
      </c>
      <c r="Q87" s="234">
        <f>ROUND(E87*P87,2)</f>
        <v>0</v>
      </c>
      <c r="R87" s="234" t="s">
        <v>280</v>
      </c>
      <c r="S87" s="234" t="s">
        <v>121</v>
      </c>
      <c r="T87" s="235" t="s">
        <v>121</v>
      </c>
      <c r="U87" s="219">
        <v>0.1</v>
      </c>
      <c r="V87" s="219">
        <f>ROUND(E87*U87,2)</f>
        <v>19.21</v>
      </c>
      <c r="W87" s="219"/>
      <c r="X87" s="219" t="s">
        <v>123</v>
      </c>
      <c r="Y87" s="210"/>
      <c r="Z87" s="210"/>
      <c r="AA87" s="210"/>
      <c r="AB87" s="210"/>
      <c r="AC87" s="210"/>
      <c r="AD87" s="210"/>
      <c r="AE87" s="210"/>
      <c r="AF87" s="210"/>
      <c r="AG87" s="210" t="s">
        <v>124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17"/>
      <c r="B88" s="218"/>
      <c r="C88" s="243" t="s">
        <v>286</v>
      </c>
      <c r="D88" s="220"/>
      <c r="E88" s="221">
        <v>77.25</v>
      </c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0"/>
      <c r="Z88" s="210"/>
      <c r="AA88" s="210"/>
      <c r="AB88" s="210"/>
      <c r="AC88" s="210"/>
      <c r="AD88" s="210"/>
      <c r="AE88" s="210"/>
      <c r="AF88" s="210"/>
      <c r="AG88" s="210" t="s">
        <v>130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17"/>
      <c r="B89" s="218"/>
      <c r="C89" s="243" t="s">
        <v>287</v>
      </c>
      <c r="D89" s="220"/>
      <c r="E89" s="221">
        <v>26.385000000000002</v>
      </c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9"/>
      <c r="Y89" s="210"/>
      <c r="Z89" s="210"/>
      <c r="AA89" s="210"/>
      <c r="AB89" s="210"/>
      <c r="AC89" s="210"/>
      <c r="AD89" s="210"/>
      <c r="AE89" s="210"/>
      <c r="AF89" s="210"/>
      <c r="AG89" s="210" t="s">
        <v>130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17"/>
      <c r="B90" s="218"/>
      <c r="C90" s="243" t="s">
        <v>288</v>
      </c>
      <c r="D90" s="220"/>
      <c r="E90" s="221">
        <v>27.3</v>
      </c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9"/>
      <c r="Y90" s="210"/>
      <c r="Z90" s="210"/>
      <c r="AA90" s="210"/>
      <c r="AB90" s="210"/>
      <c r="AC90" s="210"/>
      <c r="AD90" s="210"/>
      <c r="AE90" s="210"/>
      <c r="AF90" s="210"/>
      <c r="AG90" s="210" t="s">
        <v>130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17"/>
      <c r="B91" s="218"/>
      <c r="C91" s="243" t="s">
        <v>289</v>
      </c>
      <c r="D91" s="220"/>
      <c r="E91" s="221">
        <v>23.797499999999999</v>
      </c>
      <c r="F91" s="219"/>
      <c r="G91" s="219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  <c r="V91" s="219"/>
      <c r="W91" s="219"/>
      <c r="X91" s="219"/>
      <c r="Y91" s="210"/>
      <c r="Z91" s="210"/>
      <c r="AA91" s="210"/>
      <c r="AB91" s="210"/>
      <c r="AC91" s="210"/>
      <c r="AD91" s="210"/>
      <c r="AE91" s="210"/>
      <c r="AF91" s="210"/>
      <c r="AG91" s="210" t="s">
        <v>130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17"/>
      <c r="B92" s="218"/>
      <c r="C92" s="243" t="s">
        <v>290</v>
      </c>
      <c r="D92" s="220"/>
      <c r="E92" s="221">
        <v>24.65</v>
      </c>
      <c r="F92" s="219"/>
      <c r="G92" s="219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0"/>
      <c r="Z92" s="210"/>
      <c r="AA92" s="210"/>
      <c r="AB92" s="210"/>
      <c r="AC92" s="210"/>
      <c r="AD92" s="210"/>
      <c r="AE92" s="210"/>
      <c r="AF92" s="210"/>
      <c r="AG92" s="210" t="s">
        <v>130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17"/>
      <c r="B93" s="218"/>
      <c r="C93" s="243" t="s">
        <v>291</v>
      </c>
      <c r="D93" s="220"/>
      <c r="E93" s="221">
        <v>31.25</v>
      </c>
      <c r="F93" s="219"/>
      <c r="G93" s="219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19"/>
      <c r="Y93" s="210"/>
      <c r="Z93" s="210"/>
      <c r="AA93" s="210"/>
      <c r="AB93" s="210"/>
      <c r="AC93" s="210"/>
      <c r="AD93" s="210"/>
      <c r="AE93" s="210"/>
      <c r="AF93" s="210"/>
      <c r="AG93" s="210" t="s">
        <v>130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17"/>
      <c r="B94" s="218"/>
      <c r="C94" s="243" t="s">
        <v>292</v>
      </c>
      <c r="D94" s="220"/>
      <c r="E94" s="221"/>
      <c r="F94" s="219"/>
      <c r="G94" s="219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19"/>
      <c r="Y94" s="210"/>
      <c r="Z94" s="210"/>
      <c r="AA94" s="210"/>
      <c r="AB94" s="210"/>
      <c r="AC94" s="210"/>
      <c r="AD94" s="210"/>
      <c r="AE94" s="210"/>
      <c r="AF94" s="210"/>
      <c r="AG94" s="210" t="s">
        <v>130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17"/>
      <c r="B95" s="218"/>
      <c r="C95" s="243" t="s">
        <v>293</v>
      </c>
      <c r="D95" s="220"/>
      <c r="E95" s="221">
        <v>-6.9</v>
      </c>
      <c r="F95" s="219"/>
      <c r="G95" s="219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0"/>
      <c r="Z95" s="210"/>
      <c r="AA95" s="210"/>
      <c r="AB95" s="210"/>
      <c r="AC95" s="210"/>
      <c r="AD95" s="210"/>
      <c r="AE95" s="210"/>
      <c r="AF95" s="210"/>
      <c r="AG95" s="210" t="s">
        <v>130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17"/>
      <c r="B96" s="218"/>
      <c r="C96" s="243" t="s">
        <v>294</v>
      </c>
      <c r="D96" s="220"/>
      <c r="E96" s="221">
        <v>-5.85</v>
      </c>
      <c r="F96" s="219"/>
      <c r="G96" s="219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0"/>
      <c r="Z96" s="210"/>
      <c r="AA96" s="210"/>
      <c r="AB96" s="210"/>
      <c r="AC96" s="210"/>
      <c r="AD96" s="210"/>
      <c r="AE96" s="210"/>
      <c r="AF96" s="210"/>
      <c r="AG96" s="210" t="s">
        <v>130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17"/>
      <c r="B97" s="218"/>
      <c r="C97" s="243" t="s">
        <v>295</v>
      </c>
      <c r="D97" s="220"/>
      <c r="E97" s="221">
        <v>-3.2</v>
      </c>
      <c r="F97" s="219"/>
      <c r="G97" s="219"/>
      <c r="H97" s="219"/>
      <c r="I97" s="219"/>
      <c r="J97" s="219"/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19"/>
      <c r="Y97" s="210"/>
      <c r="Z97" s="210"/>
      <c r="AA97" s="210"/>
      <c r="AB97" s="210"/>
      <c r="AC97" s="210"/>
      <c r="AD97" s="210"/>
      <c r="AE97" s="210"/>
      <c r="AF97" s="210"/>
      <c r="AG97" s="210" t="s">
        <v>130</v>
      </c>
      <c r="AH97" s="210">
        <v>0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17"/>
      <c r="B98" s="218"/>
      <c r="C98" s="243" t="s">
        <v>296</v>
      </c>
      <c r="D98" s="220"/>
      <c r="E98" s="221">
        <v>-2.6</v>
      </c>
      <c r="F98" s="219"/>
      <c r="G98" s="21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19"/>
      <c r="Y98" s="210"/>
      <c r="Z98" s="210"/>
      <c r="AA98" s="210"/>
      <c r="AB98" s="210"/>
      <c r="AC98" s="210"/>
      <c r="AD98" s="210"/>
      <c r="AE98" s="210"/>
      <c r="AF98" s="210"/>
      <c r="AG98" s="210" t="s">
        <v>130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17"/>
      <c r="B99" s="218"/>
      <c r="C99" s="244"/>
      <c r="D99" s="236"/>
      <c r="E99" s="236"/>
      <c r="F99" s="236"/>
      <c r="G99" s="236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19"/>
      <c r="T99" s="219"/>
      <c r="U99" s="219"/>
      <c r="V99" s="219"/>
      <c r="W99" s="219"/>
      <c r="X99" s="219"/>
      <c r="Y99" s="210"/>
      <c r="Z99" s="210"/>
      <c r="AA99" s="210"/>
      <c r="AB99" s="210"/>
      <c r="AC99" s="210"/>
      <c r="AD99" s="210"/>
      <c r="AE99" s="210"/>
      <c r="AF99" s="210"/>
      <c r="AG99" s="210" t="s">
        <v>125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29">
        <v>31</v>
      </c>
      <c r="B100" s="230" t="s">
        <v>297</v>
      </c>
      <c r="C100" s="241" t="s">
        <v>298</v>
      </c>
      <c r="D100" s="231" t="s">
        <v>153</v>
      </c>
      <c r="E100" s="232">
        <v>20</v>
      </c>
      <c r="F100" s="233"/>
      <c r="G100" s="234">
        <f>ROUND(E100*F100,2)</f>
        <v>0</v>
      </c>
      <c r="H100" s="233"/>
      <c r="I100" s="234">
        <f>ROUND(E100*H100,2)</f>
        <v>0</v>
      </c>
      <c r="J100" s="233"/>
      <c r="K100" s="234">
        <f>ROUND(E100*J100,2)</f>
        <v>0</v>
      </c>
      <c r="L100" s="234">
        <v>21</v>
      </c>
      <c r="M100" s="234">
        <f>G100*(1+L100/100)</f>
        <v>0</v>
      </c>
      <c r="N100" s="234">
        <v>1.0000000000000001E-5</v>
      </c>
      <c r="O100" s="234">
        <f>ROUND(E100*N100,2)</f>
        <v>0</v>
      </c>
      <c r="P100" s="234">
        <v>0</v>
      </c>
      <c r="Q100" s="234">
        <f>ROUND(E100*P100,2)</f>
        <v>0</v>
      </c>
      <c r="R100" s="234" t="s">
        <v>280</v>
      </c>
      <c r="S100" s="234" t="s">
        <v>121</v>
      </c>
      <c r="T100" s="235" t="s">
        <v>121</v>
      </c>
      <c r="U100" s="219">
        <v>0.05</v>
      </c>
      <c r="V100" s="219">
        <f>ROUND(E100*U100,2)</f>
        <v>1</v>
      </c>
      <c r="W100" s="219"/>
      <c r="X100" s="219" t="s">
        <v>123</v>
      </c>
      <c r="Y100" s="210"/>
      <c r="Z100" s="210"/>
      <c r="AA100" s="210"/>
      <c r="AB100" s="210"/>
      <c r="AC100" s="210"/>
      <c r="AD100" s="210"/>
      <c r="AE100" s="210"/>
      <c r="AF100" s="210"/>
      <c r="AG100" s="210" t="s">
        <v>124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17"/>
      <c r="B101" s="218"/>
      <c r="C101" s="242"/>
      <c r="D101" s="237"/>
      <c r="E101" s="237"/>
      <c r="F101" s="237"/>
      <c r="G101" s="237"/>
      <c r="H101" s="219"/>
      <c r="I101" s="219"/>
      <c r="J101" s="219"/>
      <c r="K101" s="219"/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  <c r="V101" s="219"/>
      <c r="W101" s="219"/>
      <c r="X101" s="219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125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x14ac:dyDescent="0.2">
      <c r="A102" s="223" t="s">
        <v>115</v>
      </c>
      <c r="B102" s="224" t="s">
        <v>78</v>
      </c>
      <c r="C102" s="240" t="s">
        <v>79</v>
      </c>
      <c r="D102" s="225"/>
      <c r="E102" s="226"/>
      <c r="F102" s="227"/>
      <c r="G102" s="227">
        <f>SUMIF(AG103:AG105,"&lt;&gt;NOR",G103:G105)</f>
        <v>0</v>
      </c>
      <c r="H102" s="227"/>
      <c r="I102" s="227">
        <f>SUM(I103:I105)</f>
        <v>0</v>
      </c>
      <c r="J102" s="227"/>
      <c r="K102" s="227">
        <f>SUM(K103:K105)</f>
        <v>0</v>
      </c>
      <c r="L102" s="227"/>
      <c r="M102" s="227">
        <f>SUM(M103:M105)</f>
        <v>0</v>
      </c>
      <c r="N102" s="227"/>
      <c r="O102" s="227">
        <f>SUM(O103:O105)</f>
        <v>0</v>
      </c>
      <c r="P102" s="227"/>
      <c r="Q102" s="227">
        <f>SUM(Q103:Q105)</f>
        <v>0.02</v>
      </c>
      <c r="R102" s="227"/>
      <c r="S102" s="227"/>
      <c r="T102" s="228"/>
      <c r="U102" s="222"/>
      <c r="V102" s="222">
        <f>SUM(V103:V105)</f>
        <v>0.46</v>
      </c>
      <c r="W102" s="222"/>
      <c r="X102" s="222"/>
      <c r="AG102" t="s">
        <v>116</v>
      </c>
    </row>
    <row r="103" spans="1:60" outlineLevel="1" x14ac:dyDescent="0.2">
      <c r="A103" s="229">
        <v>32</v>
      </c>
      <c r="B103" s="230" t="s">
        <v>299</v>
      </c>
      <c r="C103" s="241" t="s">
        <v>300</v>
      </c>
      <c r="D103" s="231" t="s">
        <v>119</v>
      </c>
      <c r="E103" s="232">
        <v>2.2000000000000002</v>
      </c>
      <c r="F103" s="233"/>
      <c r="G103" s="234">
        <f>ROUND(E103*F103,2)</f>
        <v>0</v>
      </c>
      <c r="H103" s="233"/>
      <c r="I103" s="234">
        <f>ROUND(E103*H103,2)</f>
        <v>0</v>
      </c>
      <c r="J103" s="233"/>
      <c r="K103" s="234">
        <f>ROUND(E103*J103,2)</f>
        <v>0</v>
      </c>
      <c r="L103" s="234">
        <v>21</v>
      </c>
      <c r="M103" s="234">
        <f>G103*(1+L103/100)</f>
        <v>0</v>
      </c>
      <c r="N103" s="234">
        <v>0</v>
      </c>
      <c r="O103" s="234">
        <f>ROUND(E103*N103,2)</f>
        <v>0</v>
      </c>
      <c r="P103" s="234">
        <v>0.01</v>
      </c>
      <c r="Q103" s="234">
        <f>ROUND(E103*P103,2)</f>
        <v>0.02</v>
      </c>
      <c r="R103" s="234" t="s">
        <v>301</v>
      </c>
      <c r="S103" s="234" t="s">
        <v>121</v>
      </c>
      <c r="T103" s="235" t="s">
        <v>121</v>
      </c>
      <c r="U103" s="219">
        <v>0.21</v>
      </c>
      <c r="V103" s="219">
        <f>ROUND(E103*U103,2)</f>
        <v>0.46</v>
      </c>
      <c r="W103" s="219"/>
      <c r="X103" s="219" t="s">
        <v>123</v>
      </c>
      <c r="Y103" s="210"/>
      <c r="Z103" s="210"/>
      <c r="AA103" s="210"/>
      <c r="AB103" s="210"/>
      <c r="AC103" s="210"/>
      <c r="AD103" s="210"/>
      <c r="AE103" s="210"/>
      <c r="AF103" s="210"/>
      <c r="AG103" s="210" t="s">
        <v>124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17"/>
      <c r="B104" s="218"/>
      <c r="C104" s="243" t="s">
        <v>302</v>
      </c>
      <c r="D104" s="220"/>
      <c r="E104" s="221">
        <v>2.2000000000000002</v>
      </c>
      <c r="F104" s="219"/>
      <c r="G104" s="219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19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130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17"/>
      <c r="B105" s="218"/>
      <c r="C105" s="244"/>
      <c r="D105" s="236"/>
      <c r="E105" s="236"/>
      <c r="F105" s="236"/>
      <c r="G105" s="236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19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125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x14ac:dyDescent="0.2">
      <c r="A106" s="223" t="s">
        <v>115</v>
      </c>
      <c r="B106" s="224" t="s">
        <v>80</v>
      </c>
      <c r="C106" s="240" t="s">
        <v>81</v>
      </c>
      <c r="D106" s="225"/>
      <c r="E106" s="226"/>
      <c r="F106" s="227"/>
      <c r="G106" s="227">
        <f>SUMIF(AG107:AG114,"&lt;&gt;NOR",G107:G114)</f>
        <v>0</v>
      </c>
      <c r="H106" s="227"/>
      <c r="I106" s="227">
        <f>SUM(I107:I114)</f>
        <v>0</v>
      </c>
      <c r="J106" s="227"/>
      <c r="K106" s="227">
        <f>SUM(K107:K114)</f>
        <v>0</v>
      </c>
      <c r="L106" s="227"/>
      <c r="M106" s="227">
        <f>SUM(M107:M114)</f>
        <v>0</v>
      </c>
      <c r="N106" s="227"/>
      <c r="O106" s="227">
        <f>SUM(O107:O114)</f>
        <v>0.01</v>
      </c>
      <c r="P106" s="227"/>
      <c r="Q106" s="227">
        <f>SUM(Q107:Q114)</f>
        <v>0</v>
      </c>
      <c r="R106" s="227"/>
      <c r="S106" s="227"/>
      <c r="T106" s="228"/>
      <c r="U106" s="222"/>
      <c r="V106" s="222">
        <f>SUM(V107:V114)</f>
        <v>2.3899999999999997</v>
      </c>
      <c r="W106" s="222"/>
      <c r="X106" s="222"/>
      <c r="AG106" t="s">
        <v>116</v>
      </c>
    </row>
    <row r="107" spans="1:60" outlineLevel="1" x14ac:dyDescent="0.2">
      <c r="A107" s="229">
        <v>33</v>
      </c>
      <c r="B107" s="230" t="s">
        <v>303</v>
      </c>
      <c r="C107" s="241" t="s">
        <v>304</v>
      </c>
      <c r="D107" s="231" t="s">
        <v>149</v>
      </c>
      <c r="E107" s="232">
        <v>3</v>
      </c>
      <c r="F107" s="233"/>
      <c r="G107" s="234">
        <f>ROUND(E107*F107,2)</f>
        <v>0</v>
      </c>
      <c r="H107" s="233"/>
      <c r="I107" s="234">
        <f>ROUND(E107*H107,2)</f>
        <v>0</v>
      </c>
      <c r="J107" s="233"/>
      <c r="K107" s="234">
        <f>ROUND(E107*J107,2)</f>
        <v>0</v>
      </c>
      <c r="L107" s="234">
        <v>21</v>
      </c>
      <c r="M107" s="234">
        <f>G107*(1+L107/100)</f>
        <v>0</v>
      </c>
      <c r="N107" s="234">
        <v>0</v>
      </c>
      <c r="O107" s="234">
        <f>ROUND(E107*N107,2)</f>
        <v>0</v>
      </c>
      <c r="P107" s="234">
        <v>0</v>
      </c>
      <c r="Q107" s="234">
        <f>ROUND(E107*P107,2)</f>
        <v>0</v>
      </c>
      <c r="R107" s="234" t="s">
        <v>80</v>
      </c>
      <c r="S107" s="234" t="s">
        <v>121</v>
      </c>
      <c r="T107" s="235" t="s">
        <v>121</v>
      </c>
      <c r="U107" s="219">
        <v>0.4</v>
      </c>
      <c r="V107" s="219">
        <f>ROUND(E107*U107,2)</f>
        <v>1.2</v>
      </c>
      <c r="W107" s="219"/>
      <c r="X107" s="219" t="s">
        <v>123</v>
      </c>
      <c r="Y107" s="210"/>
      <c r="Z107" s="210"/>
      <c r="AA107" s="210"/>
      <c r="AB107" s="210"/>
      <c r="AC107" s="210"/>
      <c r="AD107" s="210"/>
      <c r="AE107" s="210"/>
      <c r="AF107" s="210"/>
      <c r="AG107" s="210" t="s">
        <v>124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17"/>
      <c r="B108" s="218"/>
      <c r="C108" s="245" t="s">
        <v>305</v>
      </c>
      <c r="D108" s="238"/>
      <c r="E108" s="238"/>
      <c r="F108" s="238"/>
      <c r="G108" s="238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19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144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17"/>
      <c r="B109" s="218"/>
      <c r="C109" s="244"/>
      <c r="D109" s="236"/>
      <c r="E109" s="236"/>
      <c r="F109" s="236"/>
      <c r="G109" s="236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  <c r="V109" s="219"/>
      <c r="W109" s="219"/>
      <c r="X109" s="219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125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ht="22.5" outlineLevel="1" x14ac:dyDescent="0.2">
      <c r="A110" s="229">
        <v>34</v>
      </c>
      <c r="B110" s="230" t="s">
        <v>306</v>
      </c>
      <c r="C110" s="241" t="s">
        <v>307</v>
      </c>
      <c r="D110" s="231" t="s">
        <v>153</v>
      </c>
      <c r="E110" s="232">
        <v>17</v>
      </c>
      <c r="F110" s="233"/>
      <c r="G110" s="234">
        <f>ROUND(E110*F110,2)</f>
        <v>0</v>
      </c>
      <c r="H110" s="233"/>
      <c r="I110" s="234">
        <f>ROUND(E110*H110,2)</f>
        <v>0</v>
      </c>
      <c r="J110" s="233"/>
      <c r="K110" s="234">
        <f>ROUND(E110*J110,2)</f>
        <v>0</v>
      </c>
      <c r="L110" s="234">
        <v>21</v>
      </c>
      <c r="M110" s="234">
        <f>G110*(1+L110/100)</f>
        <v>0</v>
      </c>
      <c r="N110" s="234">
        <v>2.1000000000000001E-4</v>
      </c>
      <c r="O110" s="234">
        <f>ROUND(E110*N110,2)</f>
        <v>0</v>
      </c>
      <c r="P110" s="234">
        <v>0</v>
      </c>
      <c r="Q110" s="234">
        <f>ROUND(E110*P110,2)</f>
        <v>0</v>
      </c>
      <c r="R110" s="234" t="s">
        <v>80</v>
      </c>
      <c r="S110" s="234" t="s">
        <v>121</v>
      </c>
      <c r="T110" s="235" t="s">
        <v>121</v>
      </c>
      <c r="U110" s="219">
        <v>7.0000000000000007E-2</v>
      </c>
      <c r="V110" s="219">
        <f>ROUND(E110*U110,2)</f>
        <v>1.19</v>
      </c>
      <c r="W110" s="219"/>
      <c r="X110" s="219" t="s">
        <v>123</v>
      </c>
      <c r="Y110" s="210"/>
      <c r="Z110" s="210"/>
      <c r="AA110" s="210"/>
      <c r="AB110" s="210"/>
      <c r="AC110" s="210"/>
      <c r="AD110" s="210"/>
      <c r="AE110" s="210"/>
      <c r="AF110" s="210"/>
      <c r="AG110" s="210" t="s">
        <v>124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17"/>
      <c r="B111" s="218"/>
      <c r="C111" s="243" t="s">
        <v>308</v>
      </c>
      <c r="D111" s="220"/>
      <c r="E111" s="221">
        <v>17</v>
      </c>
      <c r="F111" s="219"/>
      <c r="G111" s="219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19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130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17"/>
      <c r="B112" s="218"/>
      <c r="C112" s="244"/>
      <c r="D112" s="236"/>
      <c r="E112" s="236"/>
      <c r="F112" s="236"/>
      <c r="G112" s="236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9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125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ht="67.5" outlineLevel="1" x14ac:dyDescent="0.2">
      <c r="A113" s="229">
        <v>35</v>
      </c>
      <c r="B113" s="230" t="s">
        <v>309</v>
      </c>
      <c r="C113" s="241" t="s">
        <v>310</v>
      </c>
      <c r="D113" s="231" t="s">
        <v>149</v>
      </c>
      <c r="E113" s="232">
        <v>4</v>
      </c>
      <c r="F113" s="233"/>
      <c r="G113" s="234">
        <f>ROUND(E113*F113,2)</f>
        <v>0</v>
      </c>
      <c r="H113" s="233"/>
      <c r="I113" s="234">
        <f>ROUND(E113*H113,2)</f>
        <v>0</v>
      </c>
      <c r="J113" s="233"/>
      <c r="K113" s="234">
        <f>ROUND(E113*J113,2)</f>
        <v>0</v>
      </c>
      <c r="L113" s="234">
        <v>21</v>
      </c>
      <c r="M113" s="234">
        <f>G113*(1+L113/100)</f>
        <v>0</v>
      </c>
      <c r="N113" s="234">
        <v>1.8E-3</v>
      </c>
      <c r="O113" s="234">
        <f>ROUND(E113*N113,2)</f>
        <v>0.01</v>
      </c>
      <c r="P113" s="234">
        <v>0</v>
      </c>
      <c r="Q113" s="234">
        <f>ROUND(E113*P113,2)</f>
        <v>0</v>
      </c>
      <c r="R113" s="234" t="s">
        <v>133</v>
      </c>
      <c r="S113" s="234" t="s">
        <v>121</v>
      </c>
      <c r="T113" s="235" t="s">
        <v>122</v>
      </c>
      <c r="U113" s="219">
        <v>0</v>
      </c>
      <c r="V113" s="219">
        <f>ROUND(E113*U113,2)</f>
        <v>0</v>
      </c>
      <c r="W113" s="219"/>
      <c r="X113" s="219" t="s">
        <v>134</v>
      </c>
      <c r="Y113" s="210"/>
      <c r="Z113" s="210"/>
      <c r="AA113" s="210"/>
      <c r="AB113" s="210"/>
      <c r="AC113" s="210"/>
      <c r="AD113" s="210"/>
      <c r="AE113" s="210"/>
      <c r="AF113" s="210"/>
      <c r="AG113" s="210" t="s">
        <v>135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17"/>
      <c r="B114" s="218"/>
      <c r="C114" s="242"/>
      <c r="D114" s="237"/>
      <c r="E114" s="237"/>
      <c r="F114" s="237"/>
      <c r="G114" s="237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19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125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x14ac:dyDescent="0.2">
      <c r="A115" s="223" t="s">
        <v>115</v>
      </c>
      <c r="B115" s="224" t="s">
        <v>82</v>
      </c>
      <c r="C115" s="240" t="s">
        <v>83</v>
      </c>
      <c r="D115" s="225"/>
      <c r="E115" s="226"/>
      <c r="F115" s="227"/>
      <c r="G115" s="227">
        <f>SUMIF(AG116:AG129,"&lt;&gt;NOR",G116:G129)</f>
        <v>0</v>
      </c>
      <c r="H115" s="227"/>
      <c r="I115" s="227">
        <f>SUM(I116:I129)</f>
        <v>0</v>
      </c>
      <c r="J115" s="227"/>
      <c r="K115" s="227">
        <f>SUM(K116:K129)</f>
        <v>0</v>
      </c>
      <c r="L115" s="227"/>
      <c r="M115" s="227">
        <f>SUM(M116:M129)</f>
        <v>0</v>
      </c>
      <c r="N115" s="227"/>
      <c r="O115" s="227">
        <f>SUM(O116:O129)</f>
        <v>0</v>
      </c>
      <c r="P115" s="227"/>
      <c r="Q115" s="227">
        <f>SUM(Q116:Q129)</f>
        <v>0</v>
      </c>
      <c r="R115" s="227"/>
      <c r="S115" s="227"/>
      <c r="T115" s="228"/>
      <c r="U115" s="222"/>
      <c r="V115" s="222">
        <f>SUM(V116:V129)</f>
        <v>8.91</v>
      </c>
      <c r="W115" s="222"/>
      <c r="X115" s="222"/>
      <c r="AG115" t="s">
        <v>116</v>
      </c>
    </row>
    <row r="116" spans="1:60" outlineLevel="1" x14ac:dyDescent="0.2">
      <c r="A116" s="229">
        <v>36</v>
      </c>
      <c r="B116" s="230" t="s">
        <v>311</v>
      </c>
      <c r="C116" s="241" t="s">
        <v>312</v>
      </c>
      <c r="D116" s="231" t="s">
        <v>149</v>
      </c>
      <c r="E116" s="232">
        <v>3</v>
      </c>
      <c r="F116" s="233"/>
      <c r="G116" s="234">
        <f>ROUND(E116*F116,2)</f>
        <v>0</v>
      </c>
      <c r="H116" s="233"/>
      <c r="I116" s="234">
        <f>ROUND(E116*H116,2)</f>
        <v>0</v>
      </c>
      <c r="J116" s="233"/>
      <c r="K116" s="234">
        <f>ROUND(E116*J116,2)</f>
        <v>0</v>
      </c>
      <c r="L116" s="234">
        <v>21</v>
      </c>
      <c r="M116" s="234">
        <f>G116*(1+L116/100)</f>
        <v>0</v>
      </c>
      <c r="N116" s="234">
        <v>0</v>
      </c>
      <c r="O116" s="234">
        <f>ROUND(E116*N116,2)</f>
        <v>0</v>
      </c>
      <c r="P116" s="234">
        <v>0</v>
      </c>
      <c r="Q116" s="234">
        <f>ROUND(E116*P116,2)</f>
        <v>0</v>
      </c>
      <c r="R116" s="234"/>
      <c r="S116" s="234" t="s">
        <v>121</v>
      </c>
      <c r="T116" s="235" t="s">
        <v>121</v>
      </c>
      <c r="U116" s="219">
        <v>0.31</v>
      </c>
      <c r="V116" s="219">
        <f>ROUND(E116*U116,2)</f>
        <v>0.93</v>
      </c>
      <c r="W116" s="219"/>
      <c r="X116" s="219" t="s">
        <v>123</v>
      </c>
      <c r="Y116" s="210"/>
      <c r="Z116" s="210"/>
      <c r="AA116" s="210"/>
      <c r="AB116" s="210"/>
      <c r="AC116" s="210"/>
      <c r="AD116" s="210"/>
      <c r="AE116" s="210"/>
      <c r="AF116" s="210"/>
      <c r="AG116" s="210" t="s">
        <v>124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17"/>
      <c r="B117" s="218"/>
      <c r="C117" s="242"/>
      <c r="D117" s="237"/>
      <c r="E117" s="237"/>
      <c r="F117" s="237"/>
      <c r="G117" s="237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219"/>
      <c r="S117" s="219"/>
      <c r="T117" s="219"/>
      <c r="U117" s="219"/>
      <c r="V117" s="219"/>
      <c r="W117" s="219"/>
      <c r="X117" s="219"/>
      <c r="Y117" s="210"/>
      <c r="Z117" s="210"/>
      <c r="AA117" s="210"/>
      <c r="AB117" s="210"/>
      <c r="AC117" s="210"/>
      <c r="AD117" s="210"/>
      <c r="AE117" s="210"/>
      <c r="AF117" s="210"/>
      <c r="AG117" s="210" t="s">
        <v>125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29">
        <v>37</v>
      </c>
      <c r="B118" s="230" t="s">
        <v>313</v>
      </c>
      <c r="C118" s="241" t="s">
        <v>314</v>
      </c>
      <c r="D118" s="231" t="s">
        <v>149</v>
      </c>
      <c r="E118" s="232">
        <v>4</v>
      </c>
      <c r="F118" s="233"/>
      <c r="G118" s="234">
        <f>ROUND(E118*F118,2)</f>
        <v>0</v>
      </c>
      <c r="H118" s="233"/>
      <c r="I118" s="234">
        <f>ROUND(E118*H118,2)</f>
        <v>0</v>
      </c>
      <c r="J118" s="233"/>
      <c r="K118" s="234">
        <f>ROUND(E118*J118,2)</f>
        <v>0</v>
      </c>
      <c r="L118" s="234">
        <v>21</v>
      </c>
      <c r="M118" s="234">
        <f>G118*(1+L118/100)</f>
        <v>0</v>
      </c>
      <c r="N118" s="234">
        <v>0</v>
      </c>
      <c r="O118" s="234">
        <f>ROUND(E118*N118,2)</f>
        <v>0</v>
      </c>
      <c r="P118" s="234">
        <v>0</v>
      </c>
      <c r="Q118" s="234">
        <f>ROUND(E118*P118,2)</f>
        <v>0</v>
      </c>
      <c r="R118" s="234"/>
      <c r="S118" s="234" t="s">
        <v>121</v>
      </c>
      <c r="T118" s="235" t="s">
        <v>121</v>
      </c>
      <c r="U118" s="219">
        <v>0.43</v>
      </c>
      <c r="V118" s="219">
        <f>ROUND(E118*U118,2)</f>
        <v>1.72</v>
      </c>
      <c r="W118" s="219"/>
      <c r="X118" s="219" t="s">
        <v>123</v>
      </c>
      <c r="Y118" s="210"/>
      <c r="Z118" s="210"/>
      <c r="AA118" s="210"/>
      <c r="AB118" s="210"/>
      <c r="AC118" s="210"/>
      <c r="AD118" s="210"/>
      <c r="AE118" s="210"/>
      <c r="AF118" s="210"/>
      <c r="AG118" s="210" t="s">
        <v>124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17"/>
      <c r="B119" s="218"/>
      <c r="C119" s="242"/>
      <c r="D119" s="237"/>
      <c r="E119" s="237"/>
      <c r="F119" s="237"/>
      <c r="G119" s="237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  <c r="V119" s="219"/>
      <c r="W119" s="219"/>
      <c r="X119" s="219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125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29">
        <v>38</v>
      </c>
      <c r="B120" s="230" t="s">
        <v>315</v>
      </c>
      <c r="C120" s="241" t="s">
        <v>316</v>
      </c>
      <c r="D120" s="231" t="s">
        <v>149</v>
      </c>
      <c r="E120" s="232">
        <v>3</v>
      </c>
      <c r="F120" s="233"/>
      <c r="G120" s="234">
        <f>ROUND(E120*F120,2)</f>
        <v>0</v>
      </c>
      <c r="H120" s="233"/>
      <c r="I120" s="234">
        <f>ROUND(E120*H120,2)</f>
        <v>0</v>
      </c>
      <c r="J120" s="233"/>
      <c r="K120" s="234">
        <f>ROUND(E120*J120,2)</f>
        <v>0</v>
      </c>
      <c r="L120" s="234">
        <v>21</v>
      </c>
      <c r="M120" s="234">
        <f>G120*(1+L120/100)</f>
        <v>0</v>
      </c>
      <c r="N120" s="234">
        <v>0</v>
      </c>
      <c r="O120" s="234">
        <f>ROUND(E120*N120,2)</f>
        <v>0</v>
      </c>
      <c r="P120" s="234">
        <v>0</v>
      </c>
      <c r="Q120" s="234">
        <f>ROUND(E120*P120,2)</f>
        <v>0</v>
      </c>
      <c r="R120" s="234"/>
      <c r="S120" s="234" t="s">
        <v>121</v>
      </c>
      <c r="T120" s="235" t="s">
        <v>121</v>
      </c>
      <c r="U120" s="219">
        <v>0.32</v>
      </c>
      <c r="V120" s="219">
        <f>ROUND(E120*U120,2)</f>
        <v>0.96</v>
      </c>
      <c r="W120" s="219"/>
      <c r="X120" s="219" t="s">
        <v>123</v>
      </c>
      <c r="Y120" s="210"/>
      <c r="Z120" s="210"/>
      <c r="AA120" s="210"/>
      <c r="AB120" s="210"/>
      <c r="AC120" s="210"/>
      <c r="AD120" s="210"/>
      <c r="AE120" s="210"/>
      <c r="AF120" s="210"/>
      <c r="AG120" s="210" t="s">
        <v>124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17"/>
      <c r="B121" s="218"/>
      <c r="C121" s="242"/>
      <c r="D121" s="237"/>
      <c r="E121" s="237"/>
      <c r="F121" s="237"/>
      <c r="G121" s="237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19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125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29">
        <v>39</v>
      </c>
      <c r="B122" s="230" t="s">
        <v>317</v>
      </c>
      <c r="C122" s="241" t="s">
        <v>318</v>
      </c>
      <c r="D122" s="231" t="s">
        <v>149</v>
      </c>
      <c r="E122" s="232">
        <v>3</v>
      </c>
      <c r="F122" s="233"/>
      <c r="G122" s="234">
        <f>ROUND(E122*F122,2)</f>
        <v>0</v>
      </c>
      <c r="H122" s="233"/>
      <c r="I122" s="234">
        <f>ROUND(E122*H122,2)</f>
        <v>0</v>
      </c>
      <c r="J122" s="233"/>
      <c r="K122" s="234">
        <f>ROUND(E122*J122,2)</f>
        <v>0</v>
      </c>
      <c r="L122" s="234">
        <v>21</v>
      </c>
      <c r="M122" s="234">
        <f>G122*(1+L122/100)</f>
        <v>0</v>
      </c>
      <c r="N122" s="234">
        <v>0</v>
      </c>
      <c r="O122" s="234">
        <f>ROUND(E122*N122,2)</f>
        <v>0</v>
      </c>
      <c r="P122" s="234">
        <v>0</v>
      </c>
      <c r="Q122" s="234">
        <f>ROUND(E122*P122,2)</f>
        <v>0</v>
      </c>
      <c r="R122" s="234"/>
      <c r="S122" s="234" t="s">
        <v>121</v>
      </c>
      <c r="T122" s="235" t="s">
        <v>121</v>
      </c>
      <c r="U122" s="219">
        <v>0.3</v>
      </c>
      <c r="V122" s="219">
        <f>ROUND(E122*U122,2)</f>
        <v>0.9</v>
      </c>
      <c r="W122" s="219"/>
      <c r="X122" s="219" t="s">
        <v>123</v>
      </c>
      <c r="Y122" s="210"/>
      <c r="Z122" s="210"/>
      <c r="AA122" s="210"/>
      <c r="AB122" s="210"/>
      <c r="AC122" s="210"/>
      <c r="AD122" s="210"/>
      <c r="AE122" s="210"/>
      <c r="AF122" s="210"/>
      <c r="AG122" s="210" t="s">
        <v>124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17"/>
      <c r="B123" s="218"/>
      <c r="C123" s="242"/>
      <c r="D123" s="237"/>
      <c r="E123" s="237"/>
      <c r="F123" s="237"/>
      <c r="G123" s="237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19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125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29">
        <v>40</v>
      </c>
      <c r="B124" s="230" t="s">
        <v>319</v>
      </c>
      <c r="C124" s="241" t="s">
        <v>320</v>
      </c>
      <c r="D124" s="231" t="s">
        <v>153</v>
      </c>
      <c r="E124" s="232">
        <v>17</v>
      </c>
      <c r="F124" s="233"/>
      <c r="G124" s="234">
        <f>ROUND(E124*F124,2)</f>
        <v>0</v>
      </c>
      <c r="H124" s="233"/>
      <c r="I124" s="234">
        <f>ROUND(E124*H124,2)</f>
        <v>0</v>
      </c>
      <c r="J124" s="233"/>
      <c r="K124" s="234">
        <f>ROUND(E124*J124,2)</f>
        <v>0</v>
      </c>
      <c r="L124" s="234">
        <v>21</v>
      </c>
      <c r="M124" s="234">
        <f>G124*(1+L124/100)</f>
        <v>0</v>
      </c>
      <c r="N124" s="234">
        <v>0</v>
      </c>
      <c r="O124" s="234">
        <f>ROUND(E124*N124,2)</f>
        <v>0</v>
      </c>
      <c r="P124" s="234">
        <v>0</v>
      </c>
      <c r="Q124" s="234">
        <f>ROUND(E124*P124,2)</f>
        <v>0</v>
      </c>
      <c r="R124" s="234"/>
      <c r="S124" s="234" t="s">
        <v>121</v>
      </c>
      <c r="T124" s="235" t="s">
        <v>121</v>
      </c>
      <c r="U124" s="219">
        <v>0.1</v>
      </c>
      <c r="V124" s="219">
        <f>ROUND(E124*U124,2)</f>
        <v>1.7</v>
      </c>
      <c r="W124" s="219"/>
      <c r="X124" s="219" t="s">
        <v>123</v>
      </c>
      <c r="Y124" s="210"/>
      <c r="Z124" s="210"/>
      <c r="AA124" s="210"/>
      <c r="AB124" s="210"/>
      <c r="AC124" s="210"/>
      <c r="AD124" s="210"/>
      <c r="AE124" s="210"/>
      <c r="AF124" s="210"/>
      <c r="AG124" s="210" t="s">
        <v>124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17"/>
      <c r="B125" s="218"/>
      <c r="C125" s="242"/>
      <c r="D125" s="237"/>
      <c r="E125" s="237"/>
      <c r="F125" s="237"/>
      <c r="G125" s="237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9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125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29">
        <v>41</v>
      </c>
      <c r="B126" s="230" t="s">
        <v>321</v>
      </c>
      <c r="C126" s="241" t="s">
        <v>322</v>
      </c>
      <c r="D126" s="231" t="s">
        <v>153</v>
      </c>
      <c r="E126" s="232">
        <v>17</v>
      </c>
      <c r="F126" s="233"/>
      <c r="G126" s="234">
        <f>ROUND(E126*F126,2)</f>
        <v>0</v>
      </c>
      <c r="H126" s="233"/>
      <c r="I126" s="234">
        <f>ROUND(E126*H126,2)</f>
        <v>0</v>
      </c>
      <c r="J126" s="233"/>
      <c r="K126" s="234">
        <f>ROUND(E126*J126,2)</f>
        <v>0</v>
      </c>
      <c r="L126" s="234">
        <v>21</v>
      </c>
      <c r="M126" s="234">
        <f>G126*(1+L126/100)</f>
        <v>0</v>
      </c>
      <c r="N126" s="234">
        <v>0</v>
      </c>
      <c r="O126" s="234">
        <f>ROUND(E126*N126,2)</f>
        <v>0</v>
      </c>
      <c r="P126" s="234">
        <v>0</v>
      </c>
      <c r="Q126" s="234">
        <f>ROUND(E126*P126,2)</f>
        <v>0</v>
      </c>
      <c r="R126" s="234"/>
      <c r="S126" s="234" t="s">
        <v>121</v>
      </c>
      <c r="T126" s="235" t="s">
        <v>121</v>
      </c>
      <c r="U126" s="219">
        <v>9.5000000000000001E-2</v>
      </c>
      <c r="V126" s="219">
        <f>ROUND(E126*U126,2)</f>
        <v>1.62</v>
      </c>
      <c r="W126" s="219"/>
      <c r="X126" s="219" t="s">
        <v>123</v>
      </c>
      <c r="Y126" s="210"/>
      <c r="Z126" s="210"/>
      <c r="AA126" s="210"/>
      <c r="AB126" s="210"/>
      <c r="AC126" s="210"/>
      <c r="AD126" s="210"/>
      <c r="AE126" s="210"/>
      <c r="AF126" s="210"/>
      <c r="AG126" s="210" t="s">
        <v>124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17"/>
      <c r="B127" s="218"/>
      <c r="C127" s="242"/>
      <c r="D127" s="237"/>
      <c r="E127" s="237"/>
      <c r="F127" s="237"/>
      <c r="G127" s="237"/>
      <c r="H127" s="219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219"/>
      <c r="T127" s="219"/>
      <c r="U127" s="219"/>
      <c r="V127" s="219"/>
      <c r="W127" s="219"/>
      <c r="X127" s="219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125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29">
        <v>42</v>
      </c>
      <c r="B128" s="230" t="s">
        <v>323</v>
      </c>
      <c r="C128" s="241" t="s">
        <v>324</v>
      </c>
      <c r="D128" s="231" t="s">
        <v>149</v>
      </c>
      <c r="E128" s="232">
        <v>4</v>
      </c>
      <c r="F128" s="233"/>
      <c r="G128" s="234">
        <f>ROUND(E128*F128,2)</f>
        <v>0</v>
      </c>
      <c r="H128" s="233"/>
      <c r="I128" s="234">
        <f>ROUND(E128*H128,2)</f>
        <v>0</v>
      </c>
      <c r="J128" s="233"/>
      <c r="K128" s="234">
        <f>ROUND(E128*J128,2)</f>
        <v>0</v>
      </c>
      <c r="L128" s="234">
        <v>21</v>
      </c>
      <c r="M128" s="234">
        <f>G128*(1+L128/100)</f>
        <v>0</v>
      </c>
      <c r="N128" s="234">
        <v>0</v>
      </c>
      <c r="O128" s="234">
        <f>ROUND(E128*N128,2)</f>
        <v>0</v>
      </c>
      <c r="P128" s="234">
        <v>0</v>
      </c>
      <c r="Q128" s="234">
        <f>ROUND(E128*P128,2)</f>
        <v>0</v>
      </c>
      <c r="R128" s="234"/>
      <c r="S128" s="234" t="s">
        <v>121</v>
      </c>
      <c r="T128" s="235" t="s">
        <v>121</v>
      </c>
      <c r="U128" s="219">
        <v>0.27</v>
      </c>
      <c r="V128" s="219">
        <f>ROUND(E128*U128,2)</f>
        <v>1.08</v>
      </c>
      <c r="W128" s="219"/>
      <c r="X128" s="219" t="s">
        <v>123</v>
      </c>
      <c r="Y128" s="210"/>
      <c r="Z128" s="210"/>
      <c r="AA128" s="210"/>
      <c r="AB128" s="210"/>
      <c r="AC128" s="210"/>
      <c r="AD128" s="210"/>
      <c r="AE128" s="210"/>
      <c r="AF128" s="210"/>
      <c r="AG128" s="210" t="s">
        <v>124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17"/>
      <c r="B129" s="218"/>
      <c r="C129" s="242"/>
      <c r="D129" s="237"/>
      <c r="E129" s="237"/>
      <c r="F129" s="237"/>
      <c r="G129" s="237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19"/>
      <c r="T129" s="219"/>
      <c r="U129" s="219"/>
      <c r="V129" s="219"/>
      <c r="W129" s="219"/>
      <c r="X129" s="219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125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x14ac:dyDescent="0.2">
      <c r="A130" s="223" t="s">
        <v>115</v>
      </c>
      <c r="B130" s="224" t="s">
        <v>84</v>
      </c>
      <c r="C130" s="240" t="s">
        <v>85</v>
      </c>
      <c r="D130" s="225"/>
      <c r="E130" s="226"/>
      <c r="F130" s="227"/>
      <c r="G130" s="227">
        <f>SUMIF(AG131:AG140,"&lt;&gt;NOR",G131:G140)</f>
        <v>0</v>
      </c>
      <c r="H130" s="227"/>
      <c r="I130" s="227">
        <f>SUM(I131:I140)</f>
        <v>0</v>
      </c>
      <c r="J130" s="227"/>
      <c r="K130" s="227">
        <f>SUM(K131:K140)</f>
        <v>0</v>
      </c>
      <c r="L130" s="227"/>
      <c r="M130" s="227">
        <f>SUM(M131:M140)</f>
        <v>0</v>
      </c>
      <c r="N130" s="227"/>
      <c r="O130" s="227">
        <f>SUM(O131:O140)</f>
        <v>0</v>
      </c>
      <c r="P130" s="227"/>
      <c r="Q130" s="227">
        <f>SUM(Q131:Q140)</f>
        <v>0</v>
      </c>
      <c r="R130" s="227"/>
      <c r="S130" s="227"/>
      <c r="T130" s="228"/>
      <c r="U130" s="222"/>
      <c r="V130" s="222">
        <f>SUM(V131:V140)</f>
        <v>4.1399999999999997</v>
      </c>
      <c r="W130" s="222"/>
      <c r="X130" s="222"/>
      <c r="AG130" t="s">
        <v>116</v>
      </c>
    </row>
    <row r="131" spans="1:60" ht="22.5" outlineLevel="1" x14ac:dyDescent="0.2">
      <c r="A131" s="229">
        <v>43</v>
      </c>
      <c r="B131" s="230" t="s">
        <v>199</v>
      </c>
      <c r="C131" s="241" t="s">
        <v>200</v>
      </c>
      <c r="D131" s="231" t="s">
        <v>140</v>
      </c>
      <c r="E131" s="232">
        <v>1.2048300000000001</v>
      </c>
      <c r="F131" s="233"/>
      <c r="G131" s="234">
        <f>ROUND(E131*F131,2)</f>
        <v>0</v>
      </c>
      <c r="H131" s="233"/>
      <c r="I131" s="234">
        <f>ROUND(E131*H131,2)</f>
        <v>0</v>
      </c>
      <c r="J131" s="233"/>
      <c r="K131" s="234">
        <f>ROUND(E131*J131,2)</f>
        <v>0</v>
      </c>
      <c r="L131" s="234">
        <v>21</v>
      </c>
      <c r="M131" s="234">
        <f>G131*(1+L131/100)</f>
        <v>0</v>
      </c>
      <c r="N131" s="234">
        <v>0</v>
      </c>
      <c r="O131" s="234">
        <f>ROUND(E131*N131,2)</f>
        <v>0</v>
      </c>
      <c r="P131" s="234">
        <v>0</v>
      </c>
      <c r="Q131" s="234">
        <f>ROUND(E131*P131,2)</f>
        <v>0</v>
      </c>
      <c r="R131" s="234" t="s">
        <v>201</v>
      </c>
      <c r="S131" s="234" t="s">
        <v>121</v>
      </c>
      <c r="T131" s="235" t="s">
        <v>121</v>
      </c>
      <c r="U131" s="219">
        <v>2.0089999999999999</v>
      </c>
      <c r="V131" s="219">
        <f>ROUND(E131*U131,2)</f>
        <v>2.42</v>
      </c>
      <c r="W131" s="219"/>
      <c r="X131" s="219" t="s">
        <v>202</v>
      </c>
      <c r="Y131" s="210"/>
      <c r="Z131" s="210"/>
      <c r="AA131" s="210"/>
      <c r="AB131" s="210"/>
      <c r="AC131" s="210"/>
      <c r="AD131" s="210"/>
      <c r="AE131" s="210"/>
      <c r="AF131" s="210"/>
      <c r="AG131" s="210" t="s">
        <v>203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17"/>
      <c r="B132" s="218"/>
      <c r="C132" s="242"/>
      <c r="D132" s="237"/>
      <c r="E132" s="237"/>
      <c r="F132" s="237"/>
      <c r="G132" s="237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9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125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29">
        <v>44</v>
      </c>
      <c r="B133" s="230" t="s">
        <v>204</v>
      </c>
      <c r="C133" s="241" t="s">
        <v>205</v>
      </c>
      <c r="D133" s="231" t="s">
        <v>140</v>
      </c>
      <c r="E133" s="232">
        <v>1.2048300000000001</v>
      </c>
      <c r="F133" s="233"/>
      <c r="G133" s="234">
        <f>ROUND(E133*F133,2)</f>
        <v>0</v>
      </c>
      <c r="H133" s="233"/>
      <c r="I133" s="234">
        <f>ROUND(E133*H133,2)</f>
        <v>0</v>
      </c>
      <c r="J133" s="233"/>
      <c r="K133" s="234">
        <f>ROUND(E133*J133,2)</f>
        <v>0</v>
      </c>
      <c r="L133" s="234">
        <v>21</v>
      </c>
      <c r="M133" s="234">
        <f>G133*(1+L133/100)</f>
        <v>0</v>
      </c>
      <c r="N133" s="234">
        <v>0</v>
      </c>
      <c r="O133" s="234">
        <f>ROUND(E133*N133,2)</f>
        <v>0</v>
      </c>
      <c r="P133" s="234">
        <v>0</v>
      </c>
      <c r="Q133" s="234">
        <f>ROUND(E133*P133,2)</f>
        <v>0</v>
      </c>
      <c r="R133" s="234" t="s">
        <v>201</v>
      </c>
      <c r="S133" s="234" t="s">
        <v>121</v>
      </c>
      <c r="T133" s="235" t="s">
        <v>121</v>
      </c>
      <c r="U133" s="219">
        <v>0.49</v>
      </c>
      <c r="V133" s="219">
        <f>ROUND(E133*U133,2)</f>
        <v>0.59</v>
      </c>
      <c r="W133" s="219"/>
      <c r="X133" s="219" t="s">
        <v>202</v>
      </c>
      <c r="Y133" s="210"/>
      <c r="Z133" s="210"/>
      <c r="AA133" s="210"/>
      <c r="AB133" s="210"/>
      <c r="AC133" s="210"/>
      <c r="AD133" s="210"/>
      <c r="AE133" s="210"/>
      <c r="AF133" s="210"/>
      <c r="AG133" s="210" t="s">
        <v>203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7"/>
      <c r="B134" s="218"/>
      <c r="C134" s="242"/>
      <c r="D134" s="237"/>
      <c r="E134" s="237"/>
      <c r="F134" s="237"/>
      <c r="G134" s="237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19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125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29">
        <v>45</v>
      </c>
      <c r="B135" s="230" t="s">
        <v>325</v>
      </c>
      <c r="C135" s="241" t="s">
        <v>207</v>
      </c>
      <c r="D135" s="231" t="s">
        <v>140</v>
      </c>
      <c r="E135" s="232">
        <v>1.2048300000000001</v>
      </c>
      <c r="F135" s="233"/>
      <c r="G135" s="234">
        <f>ROUND(E135*F135,2)</f>
        <v>0</v>
      </c>
      <c r="H135" s="233"/>
      <c r="I135" s="234">
        <f>ROUND(E135*H135,2)</f>
        <v>0</v>
      </c>
      <c r="J135" s="233"/>
      <c r="K135" s="234">
        <f>ROUND(E135*J135,2)</f>
        <v>0</v>
      </c>
      <c r="L135" s="234">
        <v>21</v>
      </c>
      <c r="M135" s="234">
        <f>G135*(1+L135/100)</f>
        <v>0</v>
      </c>
      <c r="N135" s="234">
        <v>0</v>
      </c>
      <c r="O135" s="234">
        <f>ROUND(E135*N135,2)</f>
        <v>0</v>
      </c>
      <c r="P135" s="234">
        <v>0</v>
      </c>
      <c r="Q135" s="234">
        <f>ROUND(E135*P135,2)</f>
        <v>0</v>
      </c>
      <c r="R135" s="234" t="s">
        <v>201</v>
      </c>
      <c r="S135" s="234" t="s">
        <v>121</v>
      </c>
      <c r="T135" s="235" t="s">
        <v>121</v>
      </c>
      <c r="U135" s="219">
        <v>0</v>
      </c>
      <c r="V135" s="219">
        <f>ROUND(E135*U135,2)</f>
        <v>0</v>
      </c>
      <c r="W135" s="219"/>
      <c r="X135" s="219" t="s">
        <v>202</v>
      </c>
      <c r="Y135" s="210"/>
      <c r="Z135" s="210"/>
      <c r="AA135" s="210"/>
      <c r="AB135" s="210"/>
      <c r="AC135" s="210"/>
      <c r="AD135" s="210"/>
      <c r="AE135" s="210"/>
      <c r="AF135" s="210"/>
      <c r="AG135" s="210" t="s">
        <v>203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17"/>
      <c r="B136" s="218"/>
      <c r="C136" s="242"/>
      <c r="D136" s="237"/>
      <c r="E136" s="237"/>
      <c r="F136" s="237"/>
      <c r="G136" s="237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19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125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29">
        <v>46</v>
      </c>
      <c r="B137" s="230" t="s">
        <v>326</v>
      </c>
      <c r="C137" s="241" t="s">
        <v>327</v>
      </c>
      <c r="D137" s="231" t="s">
        <v>140</v>
      </c>
      <c r="E137" s="232">
        <v>1.2048300000000001</v>
      </c>
      <c r="F137" s="233"/>
      <c r="G137" s="234">
        <f>ROUND(E137*F137,2)</f>
        <v>0</v>
      </c>
      <c r="H137" s="233"/>
      <c r="I137" s="234">
        <f>ROUND(E137*H137,2)</f>
        <v>0</v>
      </c>
      <c r="J137" s="233"/>
      <c r="K137" s="234">
        <f>ROUND(E137*J137,2)</f>
        <v>0</v>
      </c>
      <c r="L137" s="234">
        <v>21</v>
      </c>
      <c r="M137" s="234">
        <f>G137*(1+L137/100)</f>
        <v>0</v>
      </c>
      <c r="N137" s="234">
        <v>0</v>
      </c>
      <c r="O137" s="234">
        <f>ROUND(E137*N137,2)</f>
        <v>0</v>
      </c>
      <c r="P137" s="234">
        <v>0</v>
      </c>
      <c r="Q137" s="234">
        <f>ROUND(E137*P137,2)</f>
        <v>0</v>
      </c>
      <c r="R137" s="234" t="s">
        <v>201</v>
      </c>
      <c r="S137" s="234" t="s">
        <v>121</v>
      </c>
      <c r="T137" s="235" t="s">
        <v>121</v>
      </c>
      <c r="U137" s="219">
        <v>0.94199999999999995</v>
      </c>
      <c r="V137" s="219">
        <f>ROUND(E137*U137,2)</f>
        <v>1.1299999999999999</v>
      </c>
      <c r="W137" s="219"/>
      <c r="X137" s="219" t="s">
        <v>202</v>
      </c>
      <c r="Y137" s="210"/>
      <c r="Z137" s="210"/>
      <c r="AA137" s="210"/>
      <c r="AB137" s="210"/>
      <c r="AC137" s="210"/>
      <c r="AD137" s="210"/>
      <c r="AE137" s="210"/>
      <c r="AF137" s="210"/>
      <c r="AG137" s="210" t="s">
        <v>203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17"/>
      <c r="B138" s="218"/>
      <c r="C138" s="242"/>
      <c r="D138" s="237"/>
      <c r="E138" s="237"/>
      <c r="F138" s="237"/>
      <c r="G138" s="237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19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125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29">
        <v>47</v>
      </c>
      <c r="B139" s="230" t="s">
        <v>328</v>
      </c>
      <c r="C139" s="241" t="s">
        <v>329</v>
      </c>
      <c r="D139" s="231" t="s">
        <v>140</v>
      </c>
      <c r="E139" s="232">
        <v>1.2048300000000001</v>
      </c>
      <c r="F139" s="233"/>
      <c r="G139" s="234">
        <f>ROUND(E139*F139,2)</f>
        <v>0</v>
      </c>
      <c r="H139" s="233"/>
      <c r="I139" s="234">
        <f>ROUND(E139*H139,2)</f>
        <v>0</v>
      </c>
      <c r="J139" s="233"/>
      <c r="K139" s="234">
        <f>ROUND(E139*J139,2)</f>
        <v>0</v>
      </c>
      <c r="L139" s="234">
        <v>21</v>
      </c>
      <c r="M139" s="234">
        <f>G139*(1+L139/100)</f>
        <v>0</v>
      </c>
      <c r="N139" s="234">
        <v>0</v>
      </c>
      <c r="O139" s="234">
        <f>ROUND(E139*N139,2)</f>
        <v>0</v>
      </c>
      <c r="P139" s="234">
        <v>0</v>
      </c>
      <c r="Q139" s="234">
        <f>ROUND(E139*P139,2)</f>
        <v>0</v>
      </c>
      <c r="R139" s="234" t="s">
        <v>201</v>
      </c>
      <c r="S139" s="234" t="s">
        <v>121</v>
      </c>
      <c r="T139" s="235" t="s">
        <v>121</v>
      </c>
      <c r="U139" s="219">
        <v>0</v>
      </c>
      <c r="V139" s="219">
        <f>ROUND(E139*U139,2)</f>
        <v>0</v>
      </c>
      <c r="W139" s="219"/>
      <c r="X139" s="219" t="s">
        <v>202</v>
      </c>
      <c r="Y139" s="210"/>
      <c r="Z139" s="210"/>
      <c r="AA139" s="210"/>
      <c r="AB139" s="210"/>
      <c r="AC139" s="210"/>
      <c r="AD139" s="210"/>
      <c r="AE139" s="210"/>
      <c r="AF139" s="210"/>
      <c r="AG139" s="210" t="s">
        <v>203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17"/>
      <c r="B140" s="218"/>
      <c r="C140" s="242"/>
      <c r="D140" s="237"/>
      <c r="E140" s="237"/>
      <c r="F140" s="237"/>
      <c r="G140" s="237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19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125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x14ac:dyDescent="0.2">
      <c r="A141" s="3"/>
      <c r="B141" s="4"/>
      <c r="C141" s="246"/>
      <c r="D141" s="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AE141">
        <v>15</v>
      </c>
      <c r="AF141">
        <v>21</v>
      </c>
      <c r="AG141" t="s">
        <v>102</v>
      </c>
    </row>
    <row r="142" spans="1:60" x14ac:dyDescent="0.2">
      <c r="A142" s="213"/>
      <c r="B142" s="214" t="s">
        <v>29</v>
      </c>
      <c r="C142" s="247"/>
      <c r="D142" s="215"/>
      <c r="E142" s="216"/>
      <c r="F142" s="216"/>
      <c r="G142" s="239">
        <f>G8+G15+G19+G29+G81+G102+G106+G115+G130</f>
        <v>0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AE142">
        <f>SUMIF(L7:L140,AE141,G7:G140)</f>
        <v>0</v>
      </c>
      <c r="AF142">
        <f>SUMIF(L7:L140,AF141,G7:G140)</f>
        <v>0</v>
      </c>
      <c r="AG142" t="s">
        <v>210</v>
      </c>
    </row>
    <row r="143" spans="1:60" x14ac:dyDescent="0.2">
      <c r="C143" s="248"/>
      <c r="D143" s="10"/>
      <c r="AG143" t="s">
        <v>211</v>
      </c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hWvDeHfLJw2OLWwBv5VOIdAFjSZlM+MFN1S9qwDFVJxzIBB/kB7tLV5NyxVE1WKfXTcyjQA9DsF4g/LiJnvgw==" saltValue="5GGUgwQjqw/X/i+FslD+qA==" spinCount="100000" sheet="1"/>
  <mergeCells count="60">
    <mergeCell ref="C129:G129"/>
    <mergeCell ref="C132:G132"/>
    <mergeCell ref="C134:G134"/>
    <mergeCell ref="C136:G136"/>
    <mergeCell ref="C138:G138"/>
    <mergeCell ref="C140:G140"/>
    <mergeCell ref="C117:G117"/>
    <mergeCell ref="C119:G119"/>
    <mergeCell ref="C121:G121"/>
    <mergeCell ref="C123:G123"/>
    <mergeCell ref="C125:G125"/>
    <mergeCell ref="C127:G127"/>
    <mergeCell ref="C101:G101"/>
    <mergeCell ref="C105:G105"/>
    <mergeCell ref="C108:G108"/>
    <mergeCell ref="C109:G109"/>
    <mergeCell ref="C112:G112"/>
    <mergeCell ref="C114:G114"/>
    <mergeCell ref="C77:G77"/>
    <mergeCell ref="C79:G79"/>
    <mergeCell ref="C80:G80"/>
    <mergeCell ref="C84:G84"/>
    <mergeCell ref="C86:G86"/>
    <mergeCell ref="C99:G99"/>
    <mergeCell ref="C67:G67"/>
    <mergeCell ref="C69:G69"/>
    <mergeCell ref="C71:G71"/>
    <mergeCell ref="C73:G73"/>
    <mergeCell ref="C74:G74"/>
    <mergeCell ref="C76:G76"/>
    <mergeCell ref="C53:G53"/>
    <mergeCell ref="C55:G55"/>
    <mergeCell ref="C57:G57"/>
    <mergeCell ref="C59:G59"/>
    <mergeCell ref="C63:G63"/>
    <mergeCell ref="C65:G65"/>
    <mergeCell ref="C41:G41"/>
    <mergeCell ref="C43:G43"/>
    <mergeCell ref="C45:G45"/>
    <mergeCell ref="C47:G47"/>
    <mergeCell ref="C49:G49"/>
    <mergeCell ref="C51:G51"/>
    <mergeCell ref="C27:G27"/>
    <mergeCell ref="C28:G28"/>
    <mergeCell ref="C31:G31"/>
    <mergeCell ref="C33:G33"/>
    <mergeCell ref="C35:G35"/>
    <mergeCell ref="C38:G38"/>
    <mergeCell ref="C14:G14"/>
    <mergeCell ref="C18:G18"/>
    <mergeCell ref="C21:G21"/>
    <mergeCell ref="C22:G22"/>
    <mergeCell ref="C24:G24"/>
    <mergeCell ref="C25:G25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01_505 509_2021_02 Pol</vt:lpstr>
      <vt:lpstr>02_505 509_2021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'01_505 509_2021_02 Pol'!Názvy_tisku</vt:lpstr>
      <vt:lpstr>'02_505 509_2021 Pol'!Názvy_tisku</vt:lpstr>
      <vt:lpstr>oadresa</vt:lpstr>
      <vt:lpstr>Stavba!Objednatel</vt:lpstr>
      <vt:lpstr>Stavba!Objekt</vt:lpstr>
      <vt:lpstr>'01_505 509_2021_02 Pol'!Oblast_tisku</vt:lpstr>
      <vt:lpstr>'02_505 509_2021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Marečková Anna</dc:creator>
  <cp:lastModifiedBy>Marečková Anna</cp:lastModifiedBy>
  <cp:lastPrinted>2019-03-19T12:27:02Z</cp:lastPrinted>
  <dcterms:created xsi:type="dcterms:W3CDTF">2009-04-08T07:15:50Z</dcterms:created>
  <dcterms:modified xsi:type="dcterms:W3CDTF">2021-08-05T11:18:33Z</dcterms:modified>
</cp:coreProperties>
</file>